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L:\FINANCE\A SHAREPOINT DEPARTMENTAL\Transparency Star Program\Economic Development\FY 25\"/>
    </mc:Choice>
  </mc:AlternateContent>
  <xr:revisionPtr revIDLastSave="0" documentId="13_ncr:1_{AA9CA425-12C2-46C2-8EB6-602B76EABD47}" xr6:coauthVersionLast="36" xr6:coauthVersionMax="47" xr10:uidLastSave="{00000000-0000-0000-0000-000000000000}"/>
  <bookViews>
    <workbookView xWindow="0" yWindow="0" windowWidth="28800" windowHeight="11505" tabRatio="857" firstSheet="35" activeTab="35" xr2:uid="{00000000-000D-0000-FFFF-FFFF00000000}"/>
  </bookViews>
  <sheets>
    <sheet name="Unused 3" sheetId="2" state="hidden" r:id="rId1"/>
    <sheet name="Manner Plastics" sheetId="20" state="hidden" r:id="rId2"/>
    <sheet name="Tourchmark" sheetId="21" state="hidden" r:id="rId3"/>
    <sheet name="Wistron" sheetId="22" state="hidden" r:id="rId4"/>
    <sheet name="Traxxas" sheetId="23" state="hidden" r:id="rId5"/>
    <sheet name="VCIM Grants" sheetId="24" state="hidden" r:id="rId6"/>
    <sheet name="VCIM" sheetId="16" state="hidden" r:id="rId7"/>
    <sheet name="Ambridge" sheetId="25" state="hidden" r:id="rId8"/>
    <sheet name="Seven Stacy" sheetId="26" state="hidden" r:id="rId9"/>
    <sheet name="Wincoo" sheetId="27" state="hidden" r:id="rId10"/>
    <sheet name="Winco" sheetId="17" state="hidden" r:id="rId11"/>
    <sheet name="Columbus-Playful" sheetId="28" state="hidden" r:id="rId12"/>
    <sheet name="Unused-Costco" sheetId="5" state="hidden" r:id="rId13"/>
    <sheet name="Barclays" sheetId="30" state="hidden" r:id="rId14"/>
    <sheet name="Encore Wire" sheetId="32" state="hidden" r:id="rId15"/>
    <sheet name="Unused" sheetId="3" state="hidden" r:id="rId16"/>
    <sheet name="Hisun" sheetId="34" state="hidden" r:id="rId17"/>
    <sheet name="On Point" sheetId="36" state="hidden" r:id="rId18"/>
    <sheet name="HUB Partners" sheetId="69" state="hidden" r:id="rId19"/>
    <sheet name="Statlab" sheetId="38" state="hidden" r:id="rId20"/>
    <sheet name="UPS" sheetId="40" state="hidden" r:id="rId21"/>
    <sheet name="Lincoln" sheetId="35" state="hidden" r:id="rId22"/>
    <sheet name="Winco Sales &amp; Use" sheetId="42" state="hidden" r:id="rId23"/>
    <sheet name="Wistron-Tax Reimbursement" sheetId="43" state="hidden" r:id="rId24"/>
    <sheet name="Targett" sheetId="46" state="hidden" r:id="rId25"/>
    <sheet name="Emerson" sheetId="47" state="hidden" r:id="rId26"/>
    <sheet name="McKinney SH I" sheetId="57" state="hidden" r:id="rId27"/>
    <sheet name="Tupps Brewery" sheetId="61" state="hidden" r:id="rId28"/>
    <sheet name="N. TX Family Found." sheetId="63" state="hidden" r:id="rId29"/>
    <sheet name="KDP" sheetId="66" state="hidden" r:id="rId30"/>
    <sheet name="McKinney HUB 121" sheetId="55" state="hidden" r:id="rId31"/>
    <sheet name="Simpson" sheetId="50" state="hidden" r:id="rId32"/>
    <sheet name="Raytheon" sheetId="37" state="hidden" r:id="rId33"/>
    <sheet name="TPUSA" sheetId="39" state="hidden" r:id="rId34"/>
    <sheet name="TUPPS 2022" sheetId="68" state="hidden" r:id="rId35"/>
    <sheet name="Ch.380 Agreements" sheetId="59" r:id="rId36"/>
    <sheet name="Tax Abatements" sheetId="70" r:id="rId37"/>
    <sheet name="Performance Agreements" sheetId="71" r:id="rId38"/>
    <sheet name="BBV- Tax Reimb." sheetId="48" state="hidden" r:id="rId39"/>
    <sheet name="Unused 4" sheetId="7" state="hidden" r:id="rId40"/>
    <sheet name="Unused-Hisun" sheetId="8" state="hidden" r:id="rId41"/>
    <sheet name="Unused-On Point" sheetId="9" state="hidden" r:id="rId42"/>
    <sheet name="Unused-Raytheon" sheetId="12" state="hidden" r:id="rId43"/>
    <sheet name="Unusued-Statlab" sheetId="14" state="hidden" r:id="rId44"/>
    <sheet name="Unusued-TPUSA" sheetId="19" state="hidden" r:id="rId45"/>
    <sheet name="Unused-UPS" sheetId="18" state="hidden" r:id="rId46"/>
    <sheet name="BBV" sheetId="4" state="hidden" r:id="rId47"/>
    <sheet name="Unused1" sheetId="6" state="hidden" r:id="rId48"/>
    <sheet name="Pulte Homes" sheetId="10" state="hidden" r:id="rId49"/>
    <sheet name="Landon Homes" sheetId="11" state="hidden" r:id="rId50"/>
    <sheet name="Simpson Strong-Tie" sheetId="13" state="hidden" r:id="rId51"/>
  </sheets>
  <definedNames>
    <definedName name="_DV_M106" localSheetId="12">'Unused-Costco'!$D$3</definedName>
    <definedName name="_DV_M121" localSheetId="49">'Landon Homes'!$D$3</definedName>
    <definedName name="_DV_M121" localSheetId="48">'Pulte Homes'!$D$3</definedName>
    <definedName name="_DV_M121" localSheetId="50">'Simpson Strong-Tie'!$D$3</definedName>
    <definedName name="_DV_M121" localSheetId="15">Unused!$E$3</definedName>
    <definedName name="_DV_M121" localSheetId="39">'Unused 4'!$D$3</definedName>
    <definedName name="_DV_M121" localSheetId="47">Unused1!$D$3</definedName>
    <definedName name="_DV_M121" localSheetId="40">'Unused-Hisun'!$D$3</definedName>
    <definedName name="_DV_M121" localSheetId="41">'Unused-On Point'!$D$3</definedName>
    <definedName name="_DV_M121" localSheetId="42">'Unused-Raytheon'!$D$3</definedName>
    <definedName name="_DV_M121" localSheetId="45">'Unused-UPS'!$D$3</definedName>
    <definedName name="_DV_M121" localSheetId="43">'Unusued-Statlab'!$D$3</definedName>
    <definedName name="_DV_M121" localSheetId="10">Winco!$D$3</definedName>
    <definedName name="_xlnm._FilterDatabase" localSheetId="0" hidden="1">'Unused 3'!$A$3:$M$35</definedName>
    <definedName name="_xlnm.Print_Area" localSheetId="7">Ambridge!$A$1:$M$19</definedName>
    <definedName name="_xlnm.Print_Area" localSheetId="25">Emerson!$A$1:$M$9</definedName>
    <definedName name="_xlnm.Print_Area" localSheetId="14">'Encore Wire'!$A$1:$M$27</definedName>
    <definedName name="_xlnm.Print_Area" localSheetId="16">Hisun!$A$1:$M$30</definedName>
    <definedName name="_xlnm.Print_Area" localSheetId="17">'On Point'!$A$1:$M$16</definedName>
    <definedName name="_xlnm.Print_Area" localSheetId="32">Raytheon!$A:$J</definedName>
    <definedName name="_xlnm.Print_Area" localSheetId="8">'Seven Stacy'!$A$1:$M$21</definedName>
    <definedName name="_xlnm.Print_Area" localSheetId="2">Tourchmark!$A$1:$M$27</definedName>
    <definedName name="_xlnm.Print_Area" localSheetId="0">'Unused 3'!$A$3:$M$38</definedName>
    <definedName name="_xlnm.Print_Area" localSheetId="20">UPS!$A$1:$M$49</definedName>
    <definedName name="_xlnm.Print_Titles" localSheetId="35">'Ch.380 Agreements'!$1:$3</definedName>
    <definedName name="_xlnm.Print_Titles" localSheetId="37">'Performance Agreements'!$1:$3</definedName>
    <definedName name="_xlnm.Print_Titles" localSheetId="36">'Tax Abatements'!$1:$3</definedName>
    <definedName name="_xlnm.Print_Titles" localSheetId="0">'Unused 3'!$3:$3</definedName>
    <definedName name="Simpson_Strong_Tie_Company" localSheetId="37">#REF!</definedName>
    <definedName name="Simpson_Strong_Tie_Company">#REF!</definedName>
    <definedName name="Z_0F79DD5E_22E4_48D4_BCA5_47DC844E0803_.wvu.Cols" localSheetId="7" hidden="1">Ambridge!$E:$E</definedName>
    <definedName name="Z_0F79DD5E_22E4_48D4_BCA5_47DC844E0803_.wvu.Cols" localSheetId="13" hidden="1">Barclays!$E:$E</definedName>
    <definedName name="Z_0F79DD5E_22E4_48D4_BCA5_47DC844E0803_.wvu.Cols" localSheetId="38" hidden="1">'BBV- Tax Reimb.'!$E:$E</definedName>
    <definedName name="Z_0F79DD5E_22E4_48D4_BCA5_47DC844E0803_.wvu.Cols" localSheetId="11" hidden="1">'Columbus-Playful'!#REF!</definedName>
    <definedName name="Z_0F79DD5E_22E4_48D4_BCA5_47DC844E0803_.wvu.Cols" localSheetId="25" hidden="1">Emerson!$E:$E</definedName>
    <definedName name="Z_0F79DD5E_22E4_48D4_BCA5_47DC844E0803_.wvu.Cols" localSheetId="14" hidden="1">'Encore Wire'!$E:$E</definedName>
    <definedName name="Z_0F79DD5E_22E4_48D4_BCA5_47DC844E0803_.wvu.Cols" localSheetId="16" hidden="1">Hisun!$E:$E</definedName>
    <definedName name="Z_0F79DD5E_22E4_48D4_BCA5_47DC844E0803_.wvu.Cols" localSheetId="21" hidden="1">Lincoln!$E:$E</definedName>
    <definedName name="Z_0F79DD5E_22E4_48D4_BCA5_47DC844E0803_.wvu.Cols" localSheetId="1" hidden="1">'Manner Plastics'!$E:$E</definedName>
    <definedName name="Z_0F79DD5E_22E4_48D4_BCA5_47DC844E0803_.wvu.Cols" localSheetId="17" hidden="1">'On Point'!$E:$E</definedName>
    <definedName name="Z_0F79DD5E_22E4_48D4_BCA5_47DC844E0803_.wvu.Cols" localSheetId="32" hidden="1">Raytheon!$E:$E</definedName>
    <definedName name="Z_0F79DD5E_22E4_48D4_BCA5_47DC844E0803_.wvu.Cols" localSheetId="8" hidden="1">'Seven Stacy'!$E:$E</definedName>
    <definedName name="Z_0F79DD5E_22E4_48D4_BCA5_47DC844E0803_.wvu.Cols" localSheetId="31" hidden="1">Simpson!$E:$E</definedName>
    <definedName name="Z_0F79DD5E_22E4_48D4_BCA5_47DC844E0803_.wvu.Cols" localSheetId="19" hidden="1">Statlab!$E:$E</definedName>
    <definedName name="Z_0F79DD5E_22E4_48D4_BCA5_47DC844E0803_.wvu.Cols" localSheetId="24" hidden="1">Targett!$E:$E</definedName>
    <definedName name="Z_0F79DD5E_22E4_48D4_BCA5_47DC844E0803_.wvu.Cols" localSheetId="2" hidden="1">Tourchmark!$E:$E</definedName>
    <definedName name="Z_0F79DD5E_22E4_48D4_BCA5_47DC844E0803_.wvu.Cols" localSheetId="33" hidden="1">TPUSA!$E:$E</definedName>
    <definedName name="Z_0F79DD5E_22E4_48D4_BCA5_47DC844E0803_.wvu.Cols" localSheetId="4" hidden="1">Traxxas!$E:$E</definedName>
    <definedName name="Z_0F79DD5E_22E4_48D4_BCA5_47DC844E0803_.wvu.Cols" localSheetId="20" hidden="1">UPS!$E:$E</definedName>
    <definedName name="Z_0F79DD5E_22E4_48D4_BCA5_47DC844E0803_.wvu.Cols" localSheetId="5" hidden="1">'VCIM Grants'!$E:$E</definedName>
    <definedName name="Z_0F79DD5E_22E4_48D4_BCA5_47DC844E0803_.wvu.Cols" localSheetId="22" hidden="1">'Winco Sales &amp; Use'!$E:$E</definedName>
    <definedName name="Z_0F79DD5E_22E4_48D4_BCA5_47DC844E0803_.wvu.Cols" localSheetId="9" hidden="1">Wincoo!$E:$E</definedName>
    <definedName name="Z_0F79DD5E_22E4_48D4_BCA5_47DC844E0803_.wvu.Cols" localSheetId="3" hidden="1">Wistron!$E:$E</definedName>
    <definedName name="Z_0F79DD5E_22E4_48D4_BCA5_47DC844E0803_.wvu.Cols" localSheetId="23" hidden="1">'Wistron-Tax Reimbursement'!$E:$E</definedName>
    <definedName name="Z_0F79DD5E_22E4_48D4_BCA5_47DC844E0803_.wvu.FilterData" localSheetId="0" hidden="1">'Unused 3'!$A$3:$M$35</definedName>
    <definedName name="Z_0F79DD5E_22E4_48D4_BCA5_47DC844E0803_.wvu.PrintArea" localSheetId="0" hidden="1">'Unused 3'!$A$3:$M$38</definedName>
    <definedName name="Z_0F79DD5E_22E4_48D4_BCA5_47DC844E0803_.wvu.PrintTitles" localSheetId="0" hidden="1">'Unused 3'!$3:$3</definedName>
    <definedName name="Z_0F79DD5E_22E4_48D4_BCA5_47DC844E0803_.wvu.Rows" localSheetId="5" hidden="1">'VCIM Grants'!$3:$4</definedName>
    <definedName name="Z_FFD156F6_4BD4_4BF1_A89B_3F6329F8D46F_.wvu.FilterData" localSheetId="0" hidden="1">'Unused 3'!$A$3:$M$35</definedName>
    <definedName name="Z_FFD156F6_4BD4_4BF1_A89B_3F6329F8D46F_.wvu.PrintArea" localSheetId="0" hidden="1">'Unused 3'!$A$3:$M$38</definedName>
    <definedName name="Z_FFD156F6_4BD4_4BF1_A89B_3F6329F8D46F_.wvu.PrintTitles" localSheetId="0" hidden="1">'Unused 3'!$3:$3</definedName>
  </definedNames>
  <calcPr calcId="191029"/>
  <customWorkbookViews>
    <customWorkbookView name="Chance Miller - Personal View" guid="{0F79DD5E-22E4-48D4-BCA5-47DC844E0803}" mergeInterval="0" personalView="1" maximized="1" xWindow="-9" yWindow="-9" windowWidth="1938" windowHeight="1050" tabRatio="857" activeSheetId="50"/>
    <customWorkbookView name="Xochilt Medina - Personal View" guid="{FFD156F6-4BD4-4BF1-A89B-3F6329F8D46F}" mergeInterval="0" personalView="1" maximized="1" xWindow="-8" yWindow="-8" windowWidth="1936" windowHeight="1056" tabRatio="857"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59" l="1"/>
  <c r="F7" i="69" l="1"/>
  <c r="F8" i="69" s="1"/>
  <c r="F9" i="69" s="1"/>
  <c r="J3" i="32" l="1"/>
  <c r="I15" i="50" l="1"/>
  <c r="H14" i="50"/>
  <c r="H13" i="50"/>
  <c r="H12" i="50"/>
  <c r="I18" i="37"/>
  <c r="I17" i="37"/>
  <c r="J3" i="39" l="1"/>
  <c r="J3" i="63" l="1"/>
  <c r="I11" i="32" l="1"/>
  <c r="I12" i="32" s="1"/>
  <c r="I13" i="32" s="1"/>
  <c r="I14" i="32" s="1"/>
  <c r="G9" i="61" l="1"/>
  <c r="J3" i="61" s="1"/>
  <c r="H24" i="40" l="1"/>
  <c r="D13" i="39" l="1"/>
  <c r="J3" i="57" l="1"/>
  <c r="F18" i="50" l="1"/>
  <c r="F19" i="50"/>
  <c r="F20" i="50"/>
  <c r="F21" i="50"/>
  <c r="F22" i="50"/>
  <c r="F17" i="50"/>
  <c r="G21" i="50" l="1"/>
  <c r="I21" i="50" s="1"/>
  <c r="I22" i="50" s="1"/>
  <c r="G20" i="50"/>
  <c r="D12" i="39"/>
  <c r="D12" i="34" l="1"/>
  <c r="D13" i="34"/>
  <c r="D11" i="34"/>
  <c r="J12" i="28" l="1"/>
  <c r="J3" i="28" s="1"/>
  <c r="H12" i="37" l="1"/>
  <c r="H13" i="37"/>
  <c r="G14" i="37" l="1"/>
  <c r="H11" i="37"/>
  <c r="H10" i="37"/>
  <c r="I13" i="37" s="1"/>
  <c r="I12" i="37" l="1"/>
  <c r="I11" i="37"/>
  <c r="F3" i="28"/>
  <c r="G16" i="22" l="1"/>
  <c r="I16" i="22" s="1"/>
  <c r="J16" i="22" s="1"/>
  <c r="H16" i="40" l="1"/>
  <c r="E20" i="20" l="1"/>
  <c r="G15" i="22" l="1"/>
  <c r="G13" i="22"/>
  <c r="I13" i="22" s="1"/>
  <c r="J13" i="22" s="1"/>
  <c r="G14" i="22"/>
  <c r="I14" i="22" s="1"/>
  <c r="J14" i="22" s="1"/>
  <c r="G12" i="22"/>
  <c r="I12" i="22" s="1"/>
  <c r="J12" i="22" s="1"/>
  <c r="I11" i="22"/>
  <c r="H10" i="22"/>
  <c r="I10" i="22" s="1"/>
  <c r="G16" i="20"/>
  <c r="G17" i="20"/>
  <c r="G18" i="20"/>
  <c r="I18" i="20" s="1"/>
  <c r="G19" i="20"/>
  <c r="I19" i="20" s="1"/>
  <c r="G20" i="20"/>
  <c r="I20" i="20" s="1"/>
  <c r="J20" i="20" s="1"/>
  <c r="J3" i="22" l="1"/>
  <c r="J3" i="40" l="1"/>
  <c r="G18" i="38" l="1"/>
  <c r="G19" i="38"/>
  <c r="G20" i="38"/>
  <c r="G21" i="38"/>
  <c r="G17" i="38"/>
  <c r="M14" i="47" l="1"/>
  <c r="M13" i="47"/>
  <c r="H14" i="38" l="1"/>
  <c r="H22" i="37" l="1"/>
  <c r="H22" i="34" l="1"/>
  <c r="M50" i="46" l="1"/>
  <c r="M3" i="46" s="1"/>
  <c r="M10" i="26" l="1"/>
  <c r="M3" i="26" s="1"/>
  <c r="D43" i="24"/>
  <c r="M5" i="24" s="1"/>
  <c r="I15" i="21" l="1"/>
  <c r="H15" i="21"/>
  <c r="J15" i="21" s="1"/>
  <c r="I18" i="21"/>
  <c r="I16" i="21"/>
  <c r="I17" i="21"/>
  <c r="H16" i="21"/>
  <c r="H17" i="21"/>
  <c r="H18" i="21"/>
  <c r="I14" i="21"/>
  <c r="H14" i="21"/>
  <c r="J14" i="21" s="1"/>
  <c r="L14" i="21" s="1"/>
  <c r="L15" i="21" l="1"/>
  <c r="E14" i="20" l="1"/>
  <c r="E15" i="20"/>
  <c r="H19" i="21" l="1"/>
  <c r="J18" i="20" l="1"/>
  <c r="E19" i="20" l="1"/>
  <c r="I23" i="21"/>
  <c r="F23" i="21"/>
  <c r="H23" i="21"/>
  <c r="J23" i="21" l="1"/>
  <c r="L23" i="21"/>
  <c r="M23" i="21" s="1"/>
  <c r="H20" i="21" l="1"/>
  <c r="E11" i="20"/>
  <c r="E12" i="20"/>
  <c r="E14" i="37" l="1"/>
  <c r="F14" i="37"/>
  <c r="D14" i="37"/>
  <c r="C14" i="37"/>
  <c r="H14" i="37" s="1"/>
  <c r="M14" i="21" l="1"/>
  <c r="E9" i="22" l="1"/>
  <c r="E11" i="22"/>
  <c r="E13" i="20"/>
  <c r="J19" i="20" l="1"/>
  <c r="J21" i="20" s="1"/>
  <c r="J3" i="20" s="1"/>
  <c r="E16" i="20"/>
  <c r="E17" i="20"/>
  <c r="E18" i="20"/>
  <c r="H21" i="21" l="1"/>
  <c r="F10" i="21"/>
  <c r="F11" i="21"/>
  <c r="F13" i="21"/>
  <c r="E16" i="22" l="1"/>
  <c r="E15" i="22"/>
  <c r="E14" i="22"/>
  <c r="E13" i="22"/>
  <c r="E12" i="22"/>
  <c r="E10" i="22"/>
  <c r="H22" i="21"/>
  <c r="I22" i="21"/>
  <c r="I21" i="21"/>
  <c r="J21" i="21" s="1"/>
  <c r="J18" i="21"/>
  <c r="L16" i="21"/>
  <c r="I19" i="21"/>
  <c r="J19" i="21" s="1"/>
  <c r="I20" i="21"/>
  <c r="J20" i="21" s="1"/>
  <c r="J17" i="21"/>
  <c r="F15" i="21"/>
  <c r="F16" i="21"/>
  <c r="F17" i="21"/>
  <c r="F18" i="21"/>
  <c r="F19" i="21"/>
  <c r="F20" i="21"/>
  <c r="F21" i="21"/>
  <c r="F22" i="21"/>
  <c r="F14" i="21"/>
  <c r="F12" i="21"/>
  <c r="L20" i="21" l="1"/>
  <c r="M20" i="21" s="1"/>
  <c r="J16" i="21"/>
  <c r="J22" i="21"/>
  <c r="L22" i="21"/>
  <c r="M22" i="21" s="1"/>
  <c r="L19" i="21"/>
  <c r="M19" i="21" s="1"/>
  <c r="L18" i="21"/>
  <c r="M18" i="21" s="1"/>
  <c r="L21" i="21"/>
  <c r="M21" i="21" s="1"/>
  <c r="L17" i="21"/>
  <c r="M17" i="21" s="1"/>
  <c r="M16" i="21" l="1"/>
  <c r="M15" i="21"/>
  <c r="M24" i="21" l="1"/>
  <c r="M3" i="21" s="1"/>
  <c r="J3" i="38" l="1"/>
  <c r="H3" i="4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Chance Miller</author>
  </authors>
  <commentList>
    <comment ref="J16" authorId="0" shapeId="0" xr:uid="{00000000-0006-0000-0300-000001000000}">
      <text>
        <r>
          <rPr>
            <b/>
            <sz val="9"/>
            <color indexed="81"/>
            <rFont val="Tahoma"/>
            <family val="2"/>
          </rPr>
          <t>Chance Miller:</t>
        </r>
        <r>
          <rPr>
            <sz val="9"/>
            <color indexed="81"/>
            <rFont val="Tahoma"/>
            <family val="2"/>
          </rPr>
          <t xml:space="preserve">
Did not meet minimum Imp.</t>
        </r>
      </text>
    </comment>
    <comment ref="J17" authorId="0" shapeId="0" xr:uid="{00000000-0006-0000-0300-000002000000}">
      <text>
        <r>
          <rPr>
            <b/>
            <sz val="9"/>
            <color indexed="81"/>
            <rFont val="Tahoma"/>
            <family val="2"/>
          </rPr>
          <t>Chance Miller:</t>
        </r>
        <r>
          <rPr>
            <sz val="9"/>
            <color indexed="81"/>
            <rFont val="Tahoma"/>
            <family val="2"/>
          </rPr>
          <t xml:space="preserve">
Did not meet minimum imp.</t>
        </r>
      </text>
    </comment>
    <comment ref="J18" authorId="0" shapeId="0" xr:uid="{00000000-0006-0000-0300-000003000000}">
      <text>
        <r>
          <rPr>
            <b/>
            <sz val="9"/>
            <color indexed="81"/>
            <rFont val="Tahoma"/>
            <family val="2"/>
          </rPr>
          <t>Chance Miller:</t>
        </r>
        <r>
          <rPr>
            <sz val="9"/>
            <color indexed="81"/>
            <rFont val="Tahoma"/>
            <family val="2"/>
          </rPr>
          <t xml:space="preserve">
Tied to tax assessor records</t>
        </r>
      </text>
    </comment>
    <comment ref="J19" authorId="0" shapeId="0" xr:uid="{00000000-0006-0000-0300-000004000000}">
      <text>
        <r>
          <rPr>
            <b/>
            <sz val="9"/>
            <color indexed="81"/>
            <rFont val="Tahoma"/>
            <family val="2"/>
          </rPr>
          <t>Chance Miller:</t>
        </r>
        <r>
          <rPr>
            <sz val="9"/>
            <color indexed="81"/>
            <rFont val="Tahoma"/>
            <family val="2"/>
          </rPr>
          <t xml:space="preserve">
Not Final yet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Chance Miller</author>
  </authors>
  <commentList>
    <comment ref="J12" authorId="0" shapeId="0" xr:uid="{00000000-0006-0000-0500-000001000000}">
      <text>
        <r>
          <rPr>
            <b/>
            <sz val="9"/>
            <color indexed="81"/>
            <rFont val="Tahoma"/>
            <family val="2"/>
          </rPr>
          <t>Chance Miller:</t>
        </r>
        <r>
          <rPr>
            <sz val="9"/>
            <color indexed="81"/>
            <rFont val="Tahoma"/>
            <family val="2"/>
          </rPr>
          <t xml:space="preserve">
Calculation within $500 of abated amount per tax assessor lookup. Passing further work as $500  is immaterial to City of McKinney operations.</t>
        </r>
      </text>
    </comment>
    <comment ref="J13" authorId="0" shapeId="0" xr:uid="{00000000-0006-0000-0500-000002000000}">
      <text>
        <r>
          <rPr>
            <b/>
            <sz val="9"/>
            <color indexed="81"/>
            <rFont val="Tahoma"/>
            <family val="2"/>
          </rPr>
          <t>Chance Miller:</t>
        </r>
        <r>
          <rPr>
            <sz val="9"/>
            <color indexed="81"/>
            <rFont val="Tahoma"/>
            <family val="2"/>
          </rPr>
          <t xml:space="preserve">
Chance Miller:
Calculation within $500 of abated amount per tax assessor lookup. Passing further work as $500  is immaterial to City of McKinney operations.</t>
        </r>
      </text>
    </comment>
    <comment ref="J14" authorId="0" shapeId="0" xr:uid="{00000000-0006-0000-0500-000003000000}">
      <text>
        <r>
          <rPr>
            <b/>
            <sz val="9"/>
            <color indexed="81"/>
            <rFont val="Tahoma"/>
            <family val="2"/>
          </rPr>
          <t>Chance Miller:</t>
        </r>
        <r>
          <rPr>
            <sz val="9"/>
            <color indexed="81"/>
            <rFont val="Tahoma"/>
            <family val="2"/>
          </rPr>
          <t xml:space="preserve">
Chance Miller:
Calculation within $500 of abated amount per tax assessor lookup. Passing further work as $500  is immaterial to City of McKinney operations.</t>
        </r>
      </text>
    </comment>
    <comment ref="J15" authorId="0" shapeId="0" xr:uid="{00000000-0006-0000-0500-000004000000}">
      <text>
        <r>
          <rPr>
            <b/>
            <sz val="9"/>
            <color indexed="81"/>
            <rFont val="Tahoma"/>
            <family val="2"/>
          </rPr>
          <t>Chance Miller:</t>
        </r>
        <r>
          <rPr>
            <sz val="9"/>
            <color indexed="81"/>
            <rFont val="Tahoma"/>
            <family val="2"/>
          </rPr>
          <t xml:space="preserve">
Chance Miller:
Did not meet minimum improvement threshold</t>
        </r>
      </text>
    </comment>
    <comment ref="J16" authorId="0" shapeId="0" xr:uid="{00000000-0006-0000-0500-000005000000}">
      <text>
        <r>
          <rPr>
            <b/>
            <sz val="9"/>
            <color indexed="81"/>
            <rFont val="Tahoma"/>
            <family val="2"/>
          </rPr>
          <t>Chance Miller:</t>
        </r>
        <r>
          <rPr>
            <sz val="9"/>
            <color indexed="81"/>
            <rFont val="Tahoma"/>
            <family val="2"/>
          </rPr>
          <t xml:space="preserve">
Need to confirm this amount with tax paid amount that should become available in earlier January.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Nicole Bradshaw</author>
  </authors>
  <commentList>
    <comment ref="E3" authorId="0" shapeId="0" xr:uid="{00000000-0006-0000-2600-000001000000}">
      <text>
        <r>
          <rPr>
            <b/>
            <sz val="9"/>
            <color indexed="81"/>
            <rFont val="Tahoma"/>
            <family val="2"/>
          </rPr>
          <t>Nicole Bradshaw:</t>
        </r>
        <r>
          <rPr>
            <sz val="9"/>
            <color indexed="81"/>
            <rFont val="Tahoma"/>
            <family val="2"/>
          </rPr>
          <t xml:space="preserve">
Completion date moved from Jan 15, 2020 to Apr 15, 2020.</t>
        </r>
      </text>
    </comment>
  </commentList>
</comments>
</file>

<file path=xl/sharedStrings.xml><?xml version="1.0" encoding="utf-8"?>
<sst xmlns="http://schemas.openxmlformats.org/spreadsheetml/2006/main" count="1710" uniqueCount="671">
  <si>
    <t>Wistron</t>
  </si>
  <si>
    <t>Manner Plastics</t>
  </si>
  <si>
    <t>Target*</t>
  </si>
  <si>
    <t>*The aggregate payment by the City to the companies in the amount of rebated sales and used tax proceeds originating from the companies or the termination date which ever is sooner, unless terminated sooner under any rights granted.</t>
  </si>
  <si>
    <t>Barclays</t>
  </si>
  <si>
    <t>UPS</t>
  </si>
  <si>
    <t>VCIM "Primary Grant"</t>
  </si>
  <si>
    <t>Pulte Homes</t>
  </si>
  <si>
    <t>Landon Homes</t>
  </si>
  <si>
    <t>N/A</t>
  </si>
  <si>
    <t>Grant</t>
  </si>
  <si>
    <t>Amount</t>
  </si>
  <si>
    <t>Covers</t>
  </si>
  <si>
    <t>Definition</t>
  </si>
  <si>
    <t>Payable 
Start</t>
  </si>
  <si>
    <t>Payable 
End</t>
  </si>
  <si>
    <t>Primary Grant</t>
  </si>
  <si>
    <t>Primary Infrastructure</t>
  </si>
  <si>
    <t xml:space="preserve"> a) the Corporate Center Entrance Road together with all appurtenances, sidewalks, landscaping, irrigation and street lighting ( publicly-owned) and all appurtenances ( privately-owned) from the Sam Rayburn Tollway frontage road to Henneman Way, (b) the Corporate Center Monument Features/ Signage and Enhanced Landscaping ( privately-owned and maintained by the owner/commercial owners' association, and ( c) the Retention/ Detention Lake Amenity (privately- owned and maintained by the owner/commercial owners' association), in the locations as depicted on Exhibit B.
VCIM shall be entitled to spend up to fifteen percent (15%) of the Primary Infrastructure Grant on "soft costs", including, but not limited to, architectural, engineering, surveying and legal expenses directly related to the design and construction of the Primary Infrastructure.</t>
  </si>
  <si>
    <t>Effective Date
11/26/2012</t>
  </si>
  <si>
    <t>until exhausted or complete</t>
  </si>
  <si>
    <t>Additional Grant</t>
  </si>
  <si>
    <t>Additional Infrastructure</t>
  </si>
  <si>
    <t>Onehalf of Meyer Way from Henneman Way to Van Tuyl Parkway together with all sidewalks, landscaping, irrigation, street lighting and associated utilities (publicly-owned) and all appurtenances (privately-owned) in the location as depicted on Exhibit C</t>
  </si>
  <si>
    <r>
      <t xml:space="preserve">No earlier than 3 years from effective date
</t>
    </r>
    <r>
      <rPr>
        <b/>
        <sz val="11"/>
        <color theme="1"/>
        <rFont val="Calibri"/>
        <family val="2"/>
        <scheme val="minor"/>
      </rPr>
      <t>(11/26/2015)</t>
    </r>
  </si>
  <si>
    <t>Office Grant</t>
  </si>
  <si>
    <t>variable</t>
  </si>
  <si>
    <t>50% City ad valorem on Office Building 
(excludes BPP &amp; land)</t>
  </si>
  <si>
    <t xml:space="preserve">The Primary Grant and Additional Grant shall be expressly conditioned upon VCIM' s or an assignee' s construction of the Office Building on or before October 1, 2014, subject to force majeure. The Office Building shall be not less than 120,000 gross square feet and shall be accompanied with an Engineer's Affidavit of construction value of not less than $ 10, 000,000.00 at completion.
The Office Building Grant shall be assignable and shall be in an amount equal to fifty percent 50%) of the City of McKinney's portion of ad valorem taxes assessed on the Office Building improvements ( not including business personal ad valorem taxes or land), beginning with Tax Year 2015 and payable to VCIM on February 1, 2016, and thereafter on February 1 of the five ( 5) subsequent years. If at any time prior to the fifth ( 5th) anniversary of its receipt of a certificate of occupancy fifty percent ( 50%) of the net lease space in the Office Building is leased with leases having primary terms of greater than four (4) years, the Office Building Grant shall be extended for five ( 5) additional years. </t>
  </si>
  <si>
    <t>Tax Year 2015
2/1/2016</t>
  </si>
  <si>
    <t>2/1/2021 
with possible 
5 yr ext to 2026</t>
  </si>
  <si>
    <t>Sales and Use Tax</t>
  </si>
  <si>
    <t>Initial  Grant</t>
  </si>
  <si>
    <t xml:space="preserve">a.            the Initial Grant in the amount of Three Hundred Forty Thousand and No/100 Dollars ($340,000.00) payable to WINCO upon WINCO’s receipt of a certificate of occupancy for the Project and provided the express terms and conditions described in Section 4 below are satisfied. Subject to WINCO’s continuous satisfaction of Section 4 below, the CITY agrees to process the Initial Grant within thirty (30) days after receipt of WINCO’s Initial Grant Submittal Package.  </t>
  </si>
  <si>
    <t>Sales and Use 
Tax Grant</t>
  </si>
  <si>
    <t>For each calendar quarter during the term of this Agreement and beginning in the second full or partial calendar quarter after the date WINCO first opens to business to the general public at the Project, the City’s one (1%) percent Sales and Use Tax revenue, generated by and attributed solely to WINCO’s sales from the Project in the immediately prior calendar quarter and received from the Comptroller by City, shall be tendered as Sales and Use Tax Grant by the City to WINCO on a quarterly basis upon WINCO’s satisfaction of the requirements of Section 4 below.  For clarity, the City’s one (1%) percent Sales and Use Tax revenue is separate and distinct from the one (1%) percent Sales and Use Tax revenue currently split between the McKinney Community Development Corporation (a Type B economic development corporation under Texas law) and the McKinney Economic Development Corporation (a Type A economic development corporation under Texas law). No Type B or Type A sales tax shall be included in any grant hereunder.</t>
  </si>
  <si>
    <t>Effective Date
02/01/2014</t>
  </si>
  <si>
    <t xml:space="preserve">Upon receipt of CO </t>
  </si>
  <si>
    <t>until exhausted or 01/31/2019</t>
  </si>
  <si>
    <t>Effective Date
03/17/2015</t>
  </si>
  <si>
    <t>Use Tax Certificate</t>
  </si>
  <si>
    <t xml:space="preserve">(a) all the terms and conditions of this Agreement, and (b) all of the City’s codes, rules and regulations regarding the development of property within the City’s corporate limits and extraterritorial jurisdiction, the City agrees to provide Company with an economic development grant from lawfully available funds payable as provided herein in an amount equal to 80% of the Use Tax Receipts, as previously defined herein-above (the “Grant”). The Grant will be paid each calendar month for a ten (10) Year period following the Commencement Date of the Agreement. The Grant will never include any monies the Company pays or owes to the State of Texas for any penalties for late payments, failures to report in a timely manner, and the like, related to the Use Tax Receipts. </t>
  </si>
  <si>
    <t>Use Tax Receipts</t>
  </si>
  <si>
    <t>80% of 
Use Tax</t>
  </si>
  <si>
    <t>Effective Date
12/31/2014</t>
  </si>
  <si>
    <t>50% City ad valorem on RP &amp; BPP
CCAD Value &gt; 7.8M</t>
  </si>
  <si>
    <t>BBP Grant</t>
  </si>
  <si>
    <t>VCIM</t>
  </si>
  <si>
    <t>WinCo Foods</t>
  </si>
  <si>
    <t>Variable</t>
  </si>
  <si>
    <t>Grant Payments</t>
  </si>
  <si>
    <t>Effective Date
03/13/2014</t>
  </si>
  <si>
    <t>50% City ad valorem on BPP
CCAD Value &gt; 6M
Excluding Land &amp; Improvements</t>
  </si>
  <si>
    <t>Effective Date
4/19/2014</t>
  </si>
  <si>
    <t>Hisun</t>
  </si>
  <si>
    <t>50% City ad valorem on BPP
CCAD Value &gt; 600K
Excluding Land or rollback taxes on land</t>
  </si>
  <si>
    <t>Percentage</t>
  </si>
  <si>
    <t>Incentive Amount</t>
  </si>
  <si>
    <t>Gateway</t>
  </si>
  <si>
    <t>* Contingent on meeting MEDC Loan Agreement</t>
  </si>
  <si>
    <t xml:space="preserve">Barclays  shall obtain a Certificate of Occupancy  for the Offices prior to December  31, 2014. The Lease shall not have a non-terminable initial term of not less than seven (7) years. In any Tax Year, once the Property has been appraised and valued for taxation pursuant to the terms and conditions set forth in applicable Local, State and Federal tax rules, regulation or codes at CCAD, the valuation has concluded that the Property has a taxable value of either $6,0000,000.00 or more; or less than $6,000,000.00 and Barclays has (subject to Section 4(c)) rendered the Property at $6,000,000.00 or more.
</t>
  </si>
  <si>
    <t>BPP, RP &amp; Improvements
CCAD Value &gt; 11.2M</t>
  </si>
  <si>
    <t>UPS shall locate (for purpose of taxation) the Property at the Facility on or before December 31, 2014. UPS shall provide to the City verified costs of the Property in the aggregate amounts not less than $7,800,000.00. The Property shall be listed and assessed separately (separate real property and business personal property tax IDs) by CCAD as a condition to receiving any payments under this Agreement. In the event that CCAD does not appraise the Property for taxable valuation in amount equal to or greater than $7,800,000.00 in Tax Years 2015-2019, UPS may render the Property for Tax Years 2015-2019 at such amount or greater to receive the Grant. Failure to receive a Grant in any Tax Year due to fluctuations in taxable valuation due to depreciation or appraisal shall not limit UPS from receiving Grants in other eligible years.</t>
  </si>
  <si>
    <t>Upon receipt of Certificate of Occupancy on or before December 31, 2014       
shall employ not less than ninety {90) full-time -equivalent, eligible employees (the "Eligible Employees") at the Project. "Eligible Employee" shall be that amount of full-time  equivalent  employees  having  an  hourly  wage  in  excess  of $20.00/hour on January 1, 2015. The employee condition shall be prorated only if forty percent (40%) of the full-time equivalent employees are Eligible Employees.
The Project, including the real property, real property improvements and business personal property shall have an appraised value on January 1, 2015, as determined by the Collin County Appraisal District ("CCAD"), of not less than $8,000,000.00. BBV may render the value of the property described in this subsection b. to achieve compliance here with.</t>
  </si>
  <si>
    <t>Effective Date
1/31/2014</t>
  </si>
  <si>
    <t>Once all criteria is met</t>
  </si>
  <si>
    <t>Employee staffing, RP Building improvements, equipment, fixtures, BPP and improvements</t>
  </si>
  <si>
    <t>The City will make economic development grants (the "Grants") to Owner, from lawfully available funds, in amounts equal to one hundred percent (100%) of ad valorem real property taxes assessed and paid upon the value of the Hotel Unit and the Event Center Unit for ten (10) years beginning with January of the year after the date on which Substantial Completion of the Hotel Complex occurs.</t>
  </si>
  <si>
    <t>Type</t>
  </si>
  <si>
    <t>BBV</t>
  </si>
  <si>
    <t>Criteria</t>
  </si>
  <si>
    <t>CO, Employment and Ad Valorem</t>
  </si>
  <si>
    <t>Meet Initial Grant requirements</t>
  </si>
  <si>
    <t xml:space="preserve">CO 11/01/06
Pymt of final of Sales and Use Taxes to comptroller must be made on or before 28th day of the second calendar month after each quarter </t>
  </si>
  <si>
    <t>CO 09/01/14
 Bills Paid Affidavit and Ad Valorem</t>
  </si>
  <si>
    <t xml:space="preserve">CO 12/31/13
Improvements- New construction or expansion </t>
  </si>
  <si>
    <t>Encore</t>
  </si>
  <si>
    <t>500 addt'l jobs by 12/31/10
Improvements complete by 12/31/07
Ad Valorem Taxes</t>
  </si>
  <si>
    <t>Traxxas</t>
  </si>
  <si>
    <t>CO 12/31/14
Compliant with MEDC/MCDC Grant Agreement
Ad Valorem</t>
  </si>
  <si>
    <t>CO 12/31/14
Provide verified cost of equipment, furniture &amp; fixture in aggregate of 600K
Compliant with MEDC Loan Agreement
Ad Valorem</t>
  </si>
  <si>
    <t>CO 12/31/14
Provide verified cost of the property in aggregate of 7.8M
Compliant with MEDC Loan Agreement
Ad Valorem</t>
  </si>
  <si>
    <t>Primary and Additional grants have been conditioned</t>
  </si>
  <si>
    <t>Use Tax Certificate
Copy of Texas Direct Payment Permit</t>
  </si>
  <si>
    <t>Experian</t>
  </si>
  <si>
    <t>CO 03/31/13
80 employees w/aggregate payroll of $3M by 07/01/14
Ad Valorem Taxes</t>
  </si>
  <si>
    <t>A) Reimburse 100% of City's 1% sales &amp; use tax
B) Reimburse 50% of sales tax paid on purchase of taxable items consummated within City (invoices paid to vendors)</t>
  </si>
  <si>
    <t>CO 12/31/02
Aggregate Payroll of $2.1M
 Ad Valorem</t>
  </si>
  <si>
    <t>Start
 Date</t>
  </si>
  <si>
    <t>End
 Date</t>
  </si>
  <si>
    <t xml:space="preserve">Required Taxable
 CCAD Value </t>
  </si>
  <si>
    <t>Status</t>
  </si>
  <si>
    <t xml:space="preserve">Chp 380 </t>
  </si>
  <si>
    <t>Tax
 Abatement</t>
  </si>
  <si>
    <t>A</t>
  </si>
  <si>
    <t>C</t>
  </si>
  <si>
    <t>United American
 Insurance (Tourchmark)</t>
  </si>
  <si>
    <t>VCIM/Craig Ranch 
"Additional Grant"</t>
  </si>
  <si>
    <t>VCIM 
"Building Grant"</t>
  </si>
  <si>
    <t>Winco* 
 "Sales &amp; Use Tax Grant"</t>
  </si>
  <si>
    <t>Sales Tax Receipts corresponding to the tax imposed upon Taxable items of a guaranteed Sales $15M</t>
  </si>
  <si>
    <t>Comapany
 Name</t>
  </si>
  <si>
    <t>10 years 
or $530,000.00</t>
  </si>
  <si>
    <t>CO 07/31/13
130 Qualified Employees Aggregate Payroll of $7.8M
 Ad Valorem
Public Access to "test tracks" on Saturday, Sundays and legal holidays</t>
  </si>
  <si>
    <t>Winco "Initial Grant"</t>
  </si>
  <si>
    <t>Tax Abatement</t>
  </si>
  <si>
    <t>VCIM II "Park HOA"</t>
  </si>
  <si>
    <t xml:space="preserve"> $2500 yr/acre</t>
  </si>
  <si>
    <t>Lincoln Properties - 
Gateway</t>
  </si>
  <si>
    <t>McKinney Seven Stacy - 
Silverado Trails</t>
  </si>
  <si>
    <t>On Point Standings- 
Lawton</t>
  </si>
  <si>
    <t>Encore Wire</t>
  </si>
  <si>
    <t xml:space="preserve">Wistron </t>
  </si>
  <si>
    <t>SLMP Facility, LLC 
Statlab</t>
  </si>
  <si>
    <t>Custer West</t>
  </si>
  <si>
    <t>Emerson Process Management</t>
  </si>
  <si>
    <t>GF
TIRZ
FA
DA</t>
  </si>
  <si>
    <t>Project
 Number</t>
  </si>
  <si>
    <t>FA</t>
  </si>
  <si>
    <t>FA4217</t>
  </si>
  <si>
    <t>Effective Date
06/13/2014</t>
  </si>
  <si>
    <t>CO 12/31/16
New BPP, verified cost of new buildings improvement, equipment, furniture  in aggregate amounts greater than $2,000,000.00 by Tax year 2017</t>
  </si>
  <si>
    <t xml:space="preserve">50% City ad valorem on new BPP
CCAD Value &gt; 2M
</t>
  </si>
  <si>
    <t>On Point Standings - Lawton</t>
  </si>
  <si>
    <t xml:space="preserve">OPS  shall construct building improvements and receive a Certificate of Occupancy  for the Project on or beforeo December  31, 2016. OPS shall locate new BPP on Property on or before December 31, 2016. OPS shall provide to the City verified costs of new building improvements, equipment, furniture &amp; fixtures in the aggregate amounts not less that Two Million and No/100 dollars ($2,000,000.00) In the event that CCADa does not appraise and assess the Property in the amount not less than $2,000,000.00 for Tax Year 2017,  OPS agrees to render the Property for Tax Year 2017 at no less than $2,000,000.00.
</t>
  </si>
  <si>
    <t>GF</t>
  </si>
  <si>
    <t>SLMP Facility</t>
  </si>
  <si>
    <t>Improvement/
BBP Grant</t>
  </si>
  <si>
    <t>CO 01/31/16
Commence construction of new building improvements before 01/31/15.
Locate new BPP on the Property on or before 01/01/16; verified cost of new buildings improvement, equipment, furniture  in aggregate amounts greater than $6,100,000.00</t>
  </si>
  <si>
    <t xml:space="preserve">SLMP shall commence construction of new building improvments prior to 01/31/15 and locate new BPP on Property incident to the Project on or before 01/01/16. SLMP and SLMP-1 shall provide to City verified, construction draws and related vedor receipts for the Property and verified costs of equipment, furniture and fixtures in the aggregate amounts note less than $6,100,000.00. SLMP-1's equipment, furniture and fixtures shall be documented and distinguished from its existing BPP located and taxed in the City as of the effective date such that the increment of capital investment and taxable valuess in excess of the values of the existing business BPP can be accurately determined. SLMP shall obtain a CO for the Headquarters prior to 01/31/16
</t>
  </si>
  <si>
    <t>Effective Date
01/31/2014</t>
  </si>
  <si>
    <t xml:space="preserve">50% City ad valorem on BPP
CCAD Value &gt; 6.1M
</t>
  </si>
  <si>
    <t>Impact 
Fee Credit</t>
  </si>
  <si>
    <t>Construct Public Infrastructure along Silverado Trail beginning at Custer Road and eastward across the Rowlett Creek</t>
  </si>
  <si>
    <t>Raytheon</t>
  </si>
  <si>
    <t>Effective Date
05/02/2013</t>
  </si>
  <si>
    <t xml:space="preserve">100% City ad valorem on BPP
CCAD Value &gt; 6.1M
</t>
  </si>
  <si>
    <t>CO 05/02/16
New BPP, verified cost of new buildings improvement, equipment, furniture  in aggregate amounts greater than $5,000,000.00</t>
  </si>
  <si>
    <t>Not in default with Tax Abatement and MEDC Loan Agreement</t>
  </si>
  <si>
    <t>Only on Building Improvements</t>
  </si>
  <si>
    <t>GF/DA</t>
  </si>
  <si>
    <t>A) $3,400,000 Developer cost of Infrastructure
B) $591,000 Permit and Impact Fees
C) $1,500,000 Cost of Park Development
D) Conveyance of 1/2  or no more than 3.25 acres of Initial Lot  agreed value of $1,840,410</t>
  </si>
  <si>
    <t>Tax Year 2014
 BPP  $12,447,277</t>
  </si>
  <si>
    <t>DA</t>
  </si>
  <si>
    <t>Hisun shall receive a certificate of occupancy for the Project on or before December 31, 2014 and locate new business personal property on the Property on  or  before December  31,  2014.  Hisun  shall  provide  to  City verified  costs  of  equipment,  furniture  and  fixtures  in  the  aggregate amounts  not  less  than  $600,000.00. In the event the Collin County Central Appraisal District does not appraise and assess the Property in an amount not less than $600,000.00, Hisun agrees to render the Property for Tax Years 2015-2019 at not less than $600,000.00.</t>
  </si>
  <si>
    <t>Costco</t>
  </si>
  <si>
    <t>$2,7000,000.00 IN SALES TAX - INITIAL GRANT; 
$70,000.00 A YR FOR 10 YRS OR 50% OF REAL &amp;  BPP - FIRST CONCURRENT GRANT
$1,000,000.00 ($250K FOR 4 YRS) - SECOND CONCURRENT GRANT</t>
  </si>
  <si>
    <t>For the period beginning on the Commencement Date (hereinafter defined) and extending until the date (the “Initial Grant Period”) that is the sooner to occur of (i) the tenth (10th) anniversary date thereafter, or (ii) the receipt by Costco of Two Million Seven Hundred Thousand and No/100ths Dollars ($2,700,000.00) as provided in this subsection, the City shall pay to Costco as an initial grant (the “Initial Grant”), on a quarterly basis as set forth in Paragraph 5 of this Agreement, one-half of the Sales Tax Receipts (hereinafter defined) actually received by the City from the State of Texas for Taxable Items (as hereinafter defined) made at the Project (such amount to equal, but not exceed, Sales Tax Receipts equal to one-half of one percent (0.5%) of Taxable Items from the Project actually received by the City) (the “Initial Grant”).</t>
  </si>
  <si>
    <t>Commencement Date is 2 years from when they receive the last permit for construction.</t>
  </si>
  <si>
    <t>until exhausted or 10 years from commencement date</t>
  </si>
  <si>
    <t>First Concurrent Grant</t>
  </si>
  <si>
    <t>$70,0000.00 or
 50% of Real and BBP ad valorem taxes</t>
  </si>
  <si>
    <t>Real and BBP 
ad valorem taxes</t>
  </si>
  <si>
    <t>For the period commencing on January 1 of the year following the Commencement Date and continuing for a period of ten (10) years thereafter (the “FCG Period”) the City shall pay to Costco as a concurrent grant (the “First Concurrent Grant”), on an annual basis as set forth hereinafter an amount equal to the lesser of (i) Seventy Thousand and No/100ths Dollars ($70,000.00) per year within the FCG Period, or (ii) fifty percent (50%) of the real and business personal property ad valorem taxes actually received by the City that are assessed on behalf of the City, and exclusive of assessments of other taxing entities, upon the Project and Property for the immediately preceding year within the FCG Period. Subject to having met the conditions to qualify set forth in Paragraph 3 of this Agreement, the City shall pay Costco the First Concurrent Grant in annual installments commencing on the last day of February following the first year of the FCG Period and continuing on the last day of February following each subsequent year within the FCG Period.</t>
  </si>
  <si>
    <t>10 years following commencement date</t>
  </si>
  <si>
    <t>Jan 1st following commencement date</t>
  </si>
  <si>
    <t>Second Concurrent Grant</t>
  </si>
  <si>
    <t>4 years following commencement date</t>
  </si>
  <si>
    <t>Completion by 2 years after City issues the last of all necessary permits or other approvals to construct.
Real and BPP tax value &gt; 10M at least 2M in equipment
Create, transfer or retain 100 "Full time equivalent" postitions during the entire term of the contract</t>
  </si>
  <si>
    <t>City of McKinney Economic Incentives</t>
  </si>
  <si>
    <t xml:space="preserve">Raytheon shall construct new building improvements and/or locate new BPP incident to the Project on or before 05/02/16. Raytheon shall provide to City verified  costs of equipment, furniture and fixtures in the aggregate amounts not less than $5,000,000.00. The equipment, furniture and fixtures shall be documented and distinguished from its existing BPP located so the increment in capital investment and taxable values in excess of the values of the existing business BPP can be accurately determined. The verified amounts shall be distinguishable from those amounts of capital investment required by the existing MEDC Loan Agreement dated 02/20/2013 (the "Existing Economic Incentive")  and from any amount required by existing statutory tax abatement agreements by and between City and Raytheon
</t>
  </si>
  <si>
    <t>Constuct and situate for tax purposes by July 1, 2015. Provide through vendor reciepts for equipment and draws on building improvements for property aggregate amount not lesst than $31,740,000</t>
  </si>
  <si>
    <t>BPP, RP &amp; Improvements
CCAD Value &gt; 31.74M</t>
  </si>
  <si>
    <t>Effective Date
09/15/2014</t>
  </si>
  <si>
    <t>Encore shall constuct and situate (for purposes of ad valorem taxation) the Property at the Facility on or before July 1, 2015. Encore shall provide the City its verified costs,  through vendor reciepts for equipment and contractor draws for the costs of building improvements for Property aggregate amount not lesst than $31,740,000</t>
  </si>
  <si>
    <t xml:space="preserve">100% City ad valorem on  real property
</t>
  </si>
  <si>
    <t>Updated 9/6/16</t>
  </si>
  <si>
    <t>100% of ad valorem on real property for 10 years</t>
  </si>
  <si>
    <t>Additional Notes</t>
  </si>
  <si>
    <t>Did not meet criteria for an FY16 (tax year 2015) incentive.  MEDC agreement amended in April 2016 to alleviate compliance issues.</t>
  </si>
  <si>
    <t>D</t>
  </si>
  <si>
    <t>Formal mutual recission agreement August 2016.  Agreement terminated with $0 paid out.</t>
  </si>
  <si>
    <t>TERMINATED</t>
  </si>
  <si>
    <t>T</t>
  </si>
  <si>
    <t>TERMINATED Aug 2016
$0 paid</t>
  </si>
  <si>
    <t>Paid to Date/ Tax Abated Amount</t>
  </si>
  <si>
    <t>Simpson Strong-Tie</t>
  </si>
  <si>
    <t>CO 12/31/17
New BPP, verified cost of new buildings improvement, equipment, furniture  in aggregate amounts greater than $16,000,000.00 by Tax year 2016
Compliant with MEDC Loan agreement</t>
  </si>
  <si>
    <t>50% City ad valorem on RP &amp; BPP
CCAD Value &gt; 168M</t>
  </si>
  <si>
    <t xml:space="preserve">Simpson shall construct new building improvements, locate new business personal property incident to the Project, and receive a certificate of occupancy therefor on or before December 31, 2017. The Collin County Central Appraisal District shall have increased the assessed value of the Property (in the aggregate of real and personal property) by $16,000,000.00 over the valuation in the Base Tax Year 2016. In the event the Collin County Central Appraisal District does not increase the assessed value of the Property (in the aggregate of real and personal property) by $16,000,000.00 over the Base Tax Year 2016, Borrower may render the Property in any Tax Year (for the eligible Tax Years 2018-2022) in an amount equal to or greater than $16,000,000.00 over the base year’s valuation to receive the reimbursement. </t>
  </si>
  <si>
    <t>Effective Date
8/15/2016</t>
  </si>
  <si>
    <t>DECLINED PARTICIPATION 
ON 02/15/16</t>
  </si>
  <si>
    <t>Ambridge Hospitality</t>
  </si>
  <si>
    <t>75% of Sales Tax for 1st 5 years
50% of Sales Tax for additional 5 years thereafter
75% of Ad valorem Tax for 1st 5 years
50% of Ad Valorem Tax for additional 5 years thereafter
75% of HOT for 1st 5 years
50% of HOTfor additional 5 years thereafter</t>
  </si>
  <si>
    <t xml:space="preserve">Construction complete by 01/31/20
Branded as a Marriott Authograph Collection Hotel, constructed on aprox. 8.011 acres, at least 285 guest rooms and 33,000 sq ft of conference space
On-site amenities will include resort style pool, fitness center, concierge </t>
  </si>
  <si>
    <t>Gateway Hotel One</t>
  </si>
  <si>
    <t>Tax  Abatement</t>
  </si>
  <si>
    <t>AGREEMENT WITH EDC EXPIRED. TERMS WERE NOT MET.</t>
  </si>
  <si>
    <t>Status
A= Active
C= Complete
D= Default
T= Terminated</t>
  </si>
  <si>
    <t>TPUSA</t>
  </si>
  <si>
    <t>CO 12/31/17
Commence construction of data center on property before 07/15/17. Compliant to MEDC Loan agreement. Building improvements and BPP at least $20,000,000.00</t>
  </si>
  <si>
    <t xml:space="preserve">50% City ad valorem on new BPP
CCAD Value &gt; 20M
</t>
  </si>
  <si>
    <t>Effective Date
07/15/2016</t>
  </si>
  <si>
    <t xml:space="preserve">Required Taxable
 CCAD Value (RTCV) </t>
  </si>
  <si>
    <t>Company
 Name</t>
  </si>
  <si>
    <t>Updated: Chance Miller 7/5/2017</t>
  </si>
  <si>
    <t>Certificate of Occupancy approved on 10/31/14.</t>
  </si>
  <si>
    <t>Mutual decision to terminate agreement in August 2016.</t>
  </si>
  <si>
    <t>Certificate of Occupancy awarded on December 22, 2014.</t>
  </si>
  <si>
    <t>•$3,400,000 Developer cost of Infrastructure
•$591,000 Permit and Impact Fees
•$1,500,000 Cost of Park Development
•Conveyance of 1/2 or no more than 3.25 acres of Initial Lot agreed value of $1,840,410</t>
  </si>
  <si>
    <t>Sooner of $2,000,000 in rebated sales and use tax proceeds or 11/1/2016</t>
  </si>
  <si>
    <t>Sooner of 10 years 
or $530,000</t>
  </si>
  <si>
    <t>Percentage/Type of Tax**</t>
  </si>
  <si>
    <t>50% of Ad Valorem Tax</t>
  </si>
  <si>
    <t>•Company required to decide that development can successfully be pursued and satisfy provisions outlined in Agreement</t>
  </si>
  <si>
    <t>Updated: Chance Miller 7/7/2017</t>
  </si>
  <si>
    <t>100% of Ad Valorem Tax</t>
  </si>
  <si>
    <t>Certificate of Occupancy awarded on 8/25/15.</t>
  </si>
  <si>
    <t>Sheri confirmed compliance with the MEDC Loan agreement on 6/5/2017.</t>
  </si>
  <si>
    <t>Reimbursement amount is 50% of ad volorem taxes on real property improvements constructed and the BPP situated at the "Facility" prior to July 1, 2015, specifically</t>
  </si>
  <si>
    <t xml:space="preserve">          incident to the expansion of Encore's aluminum wire manufacturing plant.</t>
  </si>
  <si>
    <t>Certificate of Occupancy awarded on 8/21/15.</t>
  </si>
  <si>
    <t>OPS did not comply with the MEDC Loan Agreement and thus defaulted on Chapter 380 agreement.</t>
  </si>
  <si>
    <t>Sheri confirmed UPS in compliance with there Loan Agreement on 7/7/2017.</t>
  </si>
  <si>
    <t>100% of Sales and Use Tax</t>
  </si>
  <si>
    <t>Certificate of Occupancy awared on 3/20/2014.</t>
  </si>
  <si>
    <t>This Agreement is a tax abatment for Tax Years 2016-2018 and tax reimbursement for Tax Years 2019 and 2020.</t>
  </si>
  <si>
    <t>50% of Sale and Use Tax</t>
  </si>
  <si>
    <t>•Certificate of Occupancy by 12/31/14
•Compliant with MEDC/MCDC Grant Agreement         •Business Personal Property (BPP) in excess of RTCV                                                           •Relocate new BPP to 6800 Weskopf Avenue, Mckinney, Texas, 75071 by 12/31/14                                              •Lease is required to have a non-terminable initial term of not less than 7 years</t>
  </si>
  <si>
    <t>•Certificate of Occupany by 01/1/16
•Commence construction of new building improvements before 01/31/15.
•Locate new BPP on the Property on or before 01/01/16                                                           •Provide verified cost of new buildings improvement, equipment, furniture  in aggregate amounts greater than $6.1M                                                                           •Compliant with MEDC loan agreement</t>
  </si>
  <si>
    <t xml:space="preserve">•Certificate of Occupancy by 9/1/2014                              •Real property, real property improvements, and BPP must be in excess of RTCV                                                            •Sales and Use Tax Grant Submittal Package to be completed after each quarter                                                       •Payment of annual ad valorem taxes in the first month of each tax year                                                             •Compliant with "Initial Grant" requirements                              </t>
  </si>
  <si>
    <t>•Certificate of Occupany for the Distrubution Building by 4/1/13 
•Certificate of Occupany for the Office Building by 12/31/13                                                            •Average 130 Qualified Employees with aggregate payroll of $7.8M annually
•Impovements/additions in excess of RTCV
•Public Access to "test tracks" on Saturday, Sundays and legal holidays</t>
  </si>
  <si>
    <t>40% of Ad Valorem Tax</t>
  </si>
  <si>
    <t>•Certificate of Occupancy by 12/31/14                          •Relocate new Business Personal Property BPP to 310 E. University, McKinney, Texas by 12/31/2014
•Provide verified cost of equipment, furniture &amp; fixture in aggregate of no less than $600K
•Compliant with MEDC Loan Agreement</t>
  </si>
  <si>
    <t>•Certificate of Occupancy by 05/02/16                                                                     •Relocate new BPP and construct new building improvements to 2501 W. University Drive, Mckinney, Texas by 5/2/2016                                                                   •Compliant with MEDC/MCDC loan agreement
•New BPP, verified cost of new buildings improvement, equipment, furniture in the aggregate amounts greater than $5M</t>
  </si>
  <si>
    <t>Notes:</t>
  </si>
  <si>
    <t>75% of Ad Valorem Tax reimbursment for Real property improvements assessed against the Facility for the first 5 years.  The next 5 year will be 50%.</t>
  </si>
  <si>
    <t>75% of Hotel Occupancy Tax reimbursment for room-night transactions for the first 5 years.  The next 5 year will be 50%.</t>
  </si>
  <si>
    <t>75% of Sales and Use Tax reimbursement for first 5 years after Certificate of Occupancy. The next 5 years will be 50%.</t>
  </si>
  <si>
    <t>50-75% of Sales and Use Tax
50-75% of Ad Valorem Tax
50-75% of Hotel Occupancy Tax</t>
  </si>
  <si>
    <t>Up to $10,000,000</t>
  </si>
  <si>
    <t>TBD</t>
  </si>
  <si>
    <t>Ad Valorem reimbursement begins the year commencing the issuance of the Certificate of Occupancy.</t>
  </si>
  <si>
    <t>Hotel Occupancy Tax begins the first day of the first month following the issuance of Certificate of Occupancy.</t>
  </si>
  <si>
    <t>Sales Tax reimbursement begins the first day of the first month following the issued Ceritifcate of Occupancy.</t>
  </si>
  <si>
    <t xml:space="preserve">•Construction to be completed by August 1, 2015                       •Provide compliance certificates specifying the as-built, actual costs of the construction and that construction was completed  </t>
  </si>
  <si>
    <t>All verified costs for Silverado Trail (East) and one-half of verified costs for Rowlett Creek Bridge</t>
  </si>
  <si>
    <t>Up to $400,000</t>
  </si>
  <si>
    <t>Paid off in FY 2014.</t>
  </si>
  <si>
    <t xml:space="preserve">50% of Sale and Use Tax              50% of Ad Valorem Tax       </t>
  </si>
  <si>
    <t>Hisun Motors only had a BPP assessed value of $375,600 in Tax Year 2015 (required value was $600,000). Hisun raised assessed BPP value to $13.3M in Tax Year 2016.  Amend agreement????</t>
  </si>
  <si>
    <t xml:space="preserve">Agreement Completed </t>
  </si>
  <si>
    <t>Simpson Strong-Tie Company</t>
  </si>
  <si>
    <t>Real property and BPP improvements will be based off the base Tax Year of 2016</t>
  </si>
  <si>
    <t>BPP</t>
  </si>
  <si>
    <t>Tax Year</t>
  </si>
  <si>
    <t>Base Year</t>
  </si>
  <si>
    <t>Total</t>
  </si>
  <si>
    <t>Imp.</t>
  </si>
  <si>
    <t>Land</t>
  </si>
  <si>
    <t>Imp. Of Real Property(Exc. Land)</t>
  </si>
  <si>
    <t>Imp. Of BPP</t>
  </si>
  <si>
    <t>Total Imp. Subject to Abatement</t>
  </si>
  <si>
    <t>Total tax abatements to date</t>
  </si>
  <si>
    <t>www.collincad.org/propertysearch?prop=2043924&amp;year=2017</t>
  </si>
  <si>
    <t>Link for assessed value of Real Property:</t>
  </si>
  <si>
    <t>Link for assessed value of BPP:</t>
  </si>
  <si>
    <t>www.collincad.org/propertysearch?prop=2633978&amp;year=2017</t>
  </si>
  <si>
    <t>www.collincad.org/propertysearch?prop=2697100&amp;year=2017</t>
  </si>
  <si>
    <t>www.collincad.org/propertysearch?prop=2646469&amp;year=2017</t>
  </si>
  <si>
    <t>Link for assessed value of Real Property(2008+):</t>
  </si>
  <si>
    <t>Link for assessed value of Real Property(2004-07):</t>
  </si>
  <si>
    <t>CCAD Assessed Values</t>
  </si>
  <si>
    <t>Tax Abatment Period</t>
  </si>
  <si>
    <t>Link for assessed value of Real Property(2013+):</t>
  </si>
  <si>
    <t>Link for assessed value of Real Property(2011-12):</t>
  </si>
  <si>
    <t xml:space="preserve"> Tax Abatment Period</t>
  </si>
  <si>
    <t>www.collincad.org/propertysearch?prop=2680265&amp;year=2017</t>
  </si>
  <si>
    <t>www.collincad.org/propertysearch?prop=2060463&amp;year=2017</t>
  </si>
  <si>
    <t>www.collincad.org/propertysearch?prop=2107293&amp;year=2017</t>
  </si>
  <si>
    <t>www.collincad.org/propertysearch?prop=2030100&amp;year=2017</t>
  </si>
  <si>
    <t>BPP CCAD Assessed Value</t>
  </si>
  <si>
    <t>www.collincad.org/propertysearch?prop=2715524&amp;year=2017</t>
  </si>
  <si>
    <t>Total Imp (Must be greater than $24.5M)</t>
  </si>
  <si>
    <t xml:space="preserve">BPP </t>
  </si>
  <si>
    <t>Increase (Decrease)</t>
  </si>
  <si>
    <t>Status:</t>
  </si>
  <si>
    <t>The (RTCV) must be met by improvements on assessed value excluding land from the Base Tax Year of 2012. Only the increase in assessed value from the base year are subject to the tax abatement.</t>
  </si>
  <si>
    <t>Updated: Chance Miller 7/26/2017</t>
  </si>
  <si>
    <t>Tax Abated Amount (Tax Rate x Total Imp.)</t>
  </si>
  <si>
    <t xml:space="preserve">         CCAD Assessed Values</t>
  </si>
  <si>
    <t>The (RTCV) must be met by improvements on assessed value excluding land from the Base Tax Year of 2006(Expansion initiated). Only the increase in assessed value from the base year are subject to the tax abatement.</t>
  </si>
  <si>
    <t>The (RTCV) must be met by improvements on assessed value excluding land from the year before construction commenced. Only the increase in assessed value from the base year are subject to the tax abatement.</t>
  </si>
  <si>
    <t>BPP link</t>
  </si>
  <si>
    <t>http://www.collincad.org/propertysearch?prop=2522301&amp;year=2017</t>
  </si>
  <si>
    <t>See if Trudy has had any communications with Traxxas.</t>
  </si>
  <si>
    <t>FP/PC</t>
  </si>
  <si>
    <t>All Raytheon properties located at address listed in agreement excluding land.</t>
  </si>
  <si>
    <t>Total Imp (Must be greater than $5M)</t>
  </si>
  <si>
    <t>United American
 Insurance (Torchmark)</t>
  </si>
  <si>
    <t>Default</t>
  </si>
  <si>
    <r>
      <t xml:space="preserve">•Phase One Construction start no later 1/15/17 
•At least 320 multi-family Class A+ residential units, 20,000 square feet of ground floor retail space, and structured parking garage located on Lot 1                                                      •Office Building commencement to start no later than 2/1/2018
</t>
    </r>
    <r>
      <rPr>
        <b/>
        <sz val="14"/>
        <color theme="1"/>
        <rFont val="Calibri"/>
        <family val="2"/>
        <scheme val="minor"/>
      </rPr>
      <t/>
    </r>
  </si>
  <si>
    <t>VCIM II "Primary Grant_</t>
  </si>
  <si>
    <t>Up to $4,155,380</t>
  </si>
  <si>
    <t>Up to $886,654</t>
  </si>
  <si>
    <t xml:space="preserve">•Construction of the Corporate Center entrance road with all appurtenances, sidewalks, landscaping, irrigation and street lighting 
•Construction of the Retention/Detention lake amenity    •Construction of Corporate Center monument  
                  </t>
  </si>
  <si>
    <t xml:space="preserve">•Construction of one half of Meyer Way from Henneman Way to Van Tuyl Parkway together with sidewalks and landscaping
                  </t>
  </si>
  <si>
    <t>Updated: Chance Miller 9/6/2017</t>
  </si>
  <si>
    <t>Updated: Chance Miller 9/21/2017</t>
  </si>
  <si>
    <t>VCIM 
"Additional Grant"</t>
  </si>
  <si>
    <t>Payment #</t>
  </si>
  <si>
    <t>Date</t>
  </si>
  <si>
    <t>Vendor #</t>
  </si>
  <si>
    <t>Vendor Name</t>
  </si>
  <si>
    <t>VCIM Partner LP</t>
  </si>
  <si>
    <t>Updated: Chance Miller 9/28/2017</t>
  </si>
  <si>
    <t xml:space="preserve">McKinney Seven Stacy (VCIM) </t>
  </si>
  <si>
    <t>Payment Number</t>
  </si>
  <si>
    <t>VCIM Partners LP</t>
  </si>
  <si>
    <t>Columbus Realty Partners, LTD</t>
  </si>
  <si>
    <t>PLAYFUL BUILDING ONE LLC</t>
  </si>
  <si>
    <t>Still waiting on executed agreement.</t>
  </si>
  <si>
    <t>Target Stores Division</t>
  </si>
  <si>
    <t xml:space="preserve">•Certificate of Occupancy by 11/01/06                          •Construction of McKinney SuperTarget on property by 11/01/2006                                                                          •Open to the general public by 11/01/06           
•Payment of final Sales and Use Taxes to comptroller must be made on or before 28th day of the second calendar month after each quarter </t>
  </si>
  <si>
    <t>MEDC Loan Requirements</t>
  </si>
  <si>
    <t>1) Hisun is required to create 80 new jobs at the Facility with a mean and median salary not less than</t>
  </si>
  <si>
    <t>2) Borrower shall obtain a Certificate of Occupancy for the Facility and locate new BPP at the property</t>
  </si>
  <si>
    <t xml:space="preserve">    prior to December 31, 2014.</t>
  </si>
  <si>
    <t xml:space="preserve">    less than $600,000.</t>
  </si>
  <si>
    <t>Description</t>
  </si>
  <si>
    <t>Hisun Motors Corp USA</t>
  </si>
  <si>
    <t>38 New Required Jobs at $3,000 a job.</t>
  </si>
  <si>
    <t>EDC</t>
  </si>
  <si>
    <t>Certificate of Occupancy awarded on May 2, 2014.</t>
  </si>
  <si>
    <t xml:space="preserve">1) Raytheon is required to create 170 new jobs at the Facility with a mean salary </t>
  </si>
  <si>
    <t xml:space="preserve">    not less than $212,000 and median salary not less than $182,000 by May 2, 2016. </t>
  </si>
  <si>
    <t xml:space="preserve">    These Required Jobs shall be maintained at the Facility until May 2, 2018. Salary</t>
  </si>
  <si>
    <t xml:space="preserve">    shall mean annual compensation, inclusive of yearly bonuses and equity</t>
  </si>
  <si>
    <t xml:space="preserve">    compensation. </t>
  </si>
  <si>
    <t xml:space="preserve">2) Borrower shall obtain a Certificate of Occupancy for the building improvements and </t>
  </si>
  <si>
    <t xml:space="preserve">    locate the new business personal property at the Facility prior to May 2, 2016.</t>
  </si>
  <si>
    <t xml:space="preserve">3) Borrower shall construct new facility improvements and locate new business </t>
  </si>
  <si>
    <t xml:space="preserve">    personal property incident to the Project on or before May 2, 2016. Borrower shall </t>
  </si>
  <si>
    <t xml:space="preserve">    provide to Lender verified costs of improvements, equipment, furniture and fixtures</t>
  </si>
  <si>
    <t xml:space="preserve">    in the aggregate amounts of not less thant $5,000,000. The improvements, </t>
  </si>
  <si>
    <t xml:space="preserve">    equipment, furniture and fixtures shall be documented and distinguished from</t>
  </si>
  <si>
    <t xml:space="preserve">    existing Building Improvements and Business Personal Property can be accurately</t>
  </si>
  <si>
    <t xml:space="preserve">    determined. The base year is Tax Year 2013. Borrower agrees to render the new</t>
  </si>
  <si>
    <t xml:space="preserve">    Building Improvements and Business Personal Property in the aggregate for Tax</t>
  </si>
  <si>
    <t xml:space="preserve">    Tax Years 2016-2020 at not less than $5,000,000 over the prior years' valuation.</t>
  </si>
  <si>
    <t>Loan Advance</t>
  </si>
  <si>
    <t>CDC</t>
  </si>
  <si>
    <t>1) Statlab is required to create not less than 10 and not more than a total of 45, net</t>
  </si>
  <si>
    <t xml:space="preserve">    jobs for Employees at the Facility (excluding those employed prior to the date</t>
  </si>
  <si>
    <t xml:space="preserve">    of receipt of the Certificate of Occupancy) to be eligible for loan advances within the </t>
  </si>
  <si>
    <t xml:space="preserve">    period commencing on the date of receipt of the Certificate of Occupancy and</t>
  </si>
  <si>
    <t xml:space="preserve">    ending 3 years, but in no event after January 1, 2019. Employees at the Facility</t>
  </si>
  <si>
    <t xml:space="preserve">    shall have an average Salary of $66,000 per year, whether retained Employees</t>
  </si>
  <si>
    <t xml:space="preserve">    or Employees in newly-created jobs created. Salary shall mean the total annual </t>
  </si>
  <si>
    <t xml:space="preserve">    compensation of any employee, inclusive of bonuses, commissions and other</t>
  </si>
  <si>
    <t xml:space="preserve">    incentive payments, but exclusive of employee benefits, employer-paid taxes, health</t>
  </si>
  <si>
    <t xml:space="preserve">    insurance, car allowance and related employee perquisites.</t>
  </si>
  <si>
    <t xml:space="preserve">2) Borrower shall obtain a Certificate of Occupancy for the building improvements that </t>
  </si>
  <si>
    <t xml:space="preserve">    are part of the Facility prior to January 1, 2016.</t>
  </si>
  <si>
    <t xml:space="preserve">3) Borrower shall construct building improvements  on the Property and locate new  </t>
  </si>
  <si>
    <t xml:space="preserve">    business personal property incident to the Project on or before January 1, 2016.</t>
  </si>
  <si>
    <t xml:space="preserve">    Borrower shall provide to Lender verified, costs of Project Expenditures </t>
  </si>
  <si>
    <t xml:space="preserve">    in the aggregate amounts of not less than $6,100,000. The new equipment,</t>
  </si>
  <si>
    <t xml:space="preserve">    furniture and fixtures shall be documented and distinguished from</t>
  </si>
  <si>
    <t xml:space="preserve">    existing  Business Personal Property at other sites so the increment of investment</t>
  </si>
  <si>
    <t xml:space="preserve">    and taxable values in excess of the values of such existing business personal</t>
  </si>
  <si>
    <t xml:space="preserve">    property can be accurately determined.</t>
  </si>
  <si>
    <t>SLMP Facility LLC</t>
  </si>
  <si>
    <t>Tax Year 2015 Reimbursement</t>
  </si>
  <si>
    <t>Tax Year 2016 Reimbursement</t>
  </si>
  <si>
    <t>1) UPS is required to create not less than 120 newly-created jobs for New Employees</t>
  </si>
  <si>
    <t xml:space="preserve">    at the Facility, which group of New Employees have (i) been hired and are </t>
  </si>
  <si>
    <t xml:space="preserve">    working at the Facility on or before the Maturity Date, and (ii) the mean and median </t>
  </si>
  <si>
    <t xml:space="preserve">    of which group, in the aggregate, has gross, annual (W-2) wages of not less than</t>
  </si>
  <si>
    <t xml:space="preserve">    $67,000, per New Employee, as of November 1, 2015 and each year thereafter during</t>
  </si>
  <si>
    <t xml:space="preserve">    the term of this Agreement. Borrower shall create the total required jobs on or </t>
  </si>
  <si>
    <t xml:space="preserve">    before November 30, 2017 and the Required Jobs shall be maintained at the Facility</t>
  </si>
  <si>
    <t xml:space="preserve">    for not less than 5 years from the date of any loan advance.</t>
  </si>
  <si>
    <t>2) Borrower shall obtain a Certificate of Occupancy for the Facility and shall have</t>
  </si>
  <si>
    <t xml:space="preserve">    located the new Business Personal Property are part of the Facility prior to</t>
  </si>
  <si>
    <t xml:space="preserve">    December 31, 2014.</t>
  </si>
  <si>
    <t xml:space="preserve">3) Borrower shall locate new Business Personal Property at the Facility on or before </t>
  </si>
  <si>
    <t xml:space="preserve">    December 31, 2014. Borrower shall provide to lender verified, vendor receipts and </t>
  </si>
  <si>
    <t xml:space="preserve">    verified costs of building improvements/tenant finish-out, equipment, furniture and </t>
  </si>
  <si>
    <t xml:space="preserve">    fixtures in the aggregate amounts not less than $10,900,000 of which not less than</t>
  </si>
  <si>
    <t>United Parcel Service Inc</t>
  </si>
  <si>
    <t>Binder in Trudy's Office.</t>
  </si>
  <si>
    <t>Trudy ran calculations and although could not come to a concrete conclusion. Compliance was awarded to UPS.</t>
  </si>
  <si>
    <t>VCIM " Additional Grant"</t>
  </si>
  <si>
    <t>VCIm II " Primary Grant"</t>
  </si>
  <si>
    <t xml:space="preserve">    with an average salary of not less than $30,000 by December 31, 2017. These </t>
  </si>
  <si>
    <t>Temp CO issued on December 1, 2014.</t>
  </si>
  <si>
    <t>1) Encore Wire is required to create up to 128 newly-created jobs at the Facility</t>
  </si>
  <si>
    <t xml:space="preserve">    shall mean annual compensation, exclusive of yearly bonuses, equity</t>
  </si>
  <si>
    <t xml:space="preserve">    compensation, benefits, health insurance, and related employee perquisites.</t>
  </si>
  <si>
    <t xml:space="preserve">    Required Jobs shall be maintained at the Facility until December 31, 2022. Salary</t>
  </si>
  <si>
    <t xml:space="preserve">    locate the new business personal property at the Facility prior to December 31, 2014.</t>
  </si>
  <si>
    <t xml:space="preserve">3) Borrower shall locate new business personal property at the Facility on or before </t>
  </si>
  <si>
    <t xml:space="preserve">    December 31, 2014. Borrower shall provide to Lender verified, vendor receipts and </t>
  </si>
  <si>
    <t xml:space="preserve">    verified costs of building improvements and equipment in the aggregate amounts not </t>
  </si>
  <si>
    <t xml:space="preserve">    less than $30,000,000 of which not less than $18,000,000 shall be expended on </t>
  </si>
  <si>
    <t xml:space="preserve">    business personal property.</t>
  </si>
  <si>
    <t>No info currently</t>
  </si>
  <si>
    <t>Trudy's analysis in folder proved it would be difficult to see them reaching this.</t>
  </si>
  <si>
    <t>Still needed.</t>
  </si>
  <si>
    <t>1) Borrower shall (i) commence construction of a data center at the Facility on or before</t>
  </si>
  <si>
    <t xml:space="preserve">    March 15, 2017, and (ii) make verified Qualifying Capital Expenditures at the Facility</t>
  </si>
  <si>
    <t xml:space="preserve">    of not less than $20,000,000, in aggregate, prior to December 15, 2022. Borrower </t>
  </si>
  <si>
    <t xml:space="preserve">    shall provide verified copies of invoices, corrsponding paid receipts, and annual </t>
  </si>
  <si>
    <t xml:space="preserve">    capital asset reports of Qualifying Capital Expenditures to MEDC, Including a </t>
  </si>
  <si>
    <t xml:space="preserve">    cumulative capital asset report, on or before Januar 16, 2023. </t>
  </si>
  <si>
    <t>2) Borrower shall obtain a Certificate of Occupancy for the Facility no later than</t>
  </si>
  <si>
    <t xml:space="preserve">    June 30, 2018.</t>
  </si>
  <si>
    <t>1) Borrower shall create up to 80 newly-created jobs for New Employees at the</t>
  </si>
  <si>
    <t xml:space="preserve">    facility hied after April 1, 2014, which group of New Employees at the Facility hired</t>
  </si>
  <si>
    <t xml:space="preserve">    after April 1, 2014, which group of new employees in the aggregate have been hired </t>
  </si>
  <si>
    <t xml:space="preserve">    are working at the Facility on or before the Maturity Date and which each have an</t>
  </si>
  <si>
    <t xml:space="preserve">    average salary of not less than $40,000. These Required Jobs shall be created on or</t>
  </si>
  <si>
    <t xml:space="preserve">    March 31, 2015 and the Required Jobs shall be maintained at the Facility for not less</t>
  </si>
  <si>
    <t xml:space="preserve">    5 years from the date of any Loan Advance disbursed for any subset of New </t>
  </si>
  <si>
    <t xml:space="preserve">    Employees. Upon receipt of Borrower's detailed report setting forth the status of </t>
  </si>
  <si>
    <t xml:space="preserve">    Required Jobs as of March 31, 2015, and if earned, MEDC will make an incentive </t>
  </si>
  <si>
    <t xml:space="preserve">    incentive payment within 30 days to Borrower equal to $3,000 per New Employee</t>
  </si>
  <si>
    <t xml:space="preserve">    created. It is expressly agreed that MEDC will make payment for each replaced or </t>
  </si>
  <si>
    <t xml:space="preserve">    net  New Employee as of March 31, 2015. It is expressly agreed that Lender shall </t>
  </si>
  <si>
    <t xml:space="preserve">    only provide a Loan Advance for any New Employee once.</t>
  </si>
  <si>
    <t xml:space="preserve">    December 31, 2015. Borrower shall provide to lender verified, vendor receipts and </t>
  </si>
  <si>
    <t xml:space="preserve">    fixtures in the aggregate amounts not less than $5,120,000 in excess of the</t>
  </si>
  <si>
    <t xml:space="preserve">    final valuation of Borrower's property for Tax Year 2014.</t>
  </si>
  <si>
    <t xml:space="preserve">2) Borrower shall locate new Business Personal Property at the Facility on or before </t>
  </si>
  <si>
    <t>Total payments from EDC to Emerson</t>
  </si>
  <si>
    <t>Total payments from City to Emerson</t>
  </si>
  <si>
    <t>3) Grantee shall have obtained a Temporary Certificate of Occupancy for the Facility and</t>
  </si>
  <si>
    <t xml:space="preserve">    shall have located the new BPP at the Facility prior to December 31, 2017.</t>
  </si>
  <si>
    <t xml:space="preserve">    December 31, 2017. Borrower shall provide to lender verified, vendor receipts and </t>
  </si>
  <si>
    <t xml:space="preserve">    fixtures in the aggregate amounts not less than $16,000,000 of which not less than</t>
  </si>
  <si>
    <t xml:space="preserve">    $1,000,000 shall be expended on BPP. Soft costs, such as capitalized interest, </t>
  </si>
  <si>
    <t xml:space="preserve">    design, engineering, professional and legal fees, shall not be elgible for inclusion in</t>
  </si>
  <si>
    <t xml:space="preserve">    the required costs under this subsection.</t>
  </si>
  <si>
    <t>1) Borrower shall create not less than 22 newly-created jobs for New Employees at the</t>
  </si>
  <si>
    <t xml:space="preserve">    facility, which group of New Employees have been hired and are working at the Facility </t>
  </si>
  <si>
    <t xml:space="preserve">    on or before December 31, 2019, and the average of which group, in the aggregate, has</t>
  </si>
  <si>
    <t xml:space="preserve">    gross, annual (W-2) wages of not less than $53,676, per New Employee, as of Dec.</t>
  </si>
  <si>
    <t xml:space="preserve">    31, 2017, and each year therafter during the term of this Agreement. These Required</t>
  </si>
  <si>
    <t xml:space="preserve">    Jobs shall be maintained at the Facility for 5 years from the date of the Grant. On each</t>
  </si>
  <si>
    <t xml:space="preserve">    anniversary date of the date of occupancy, Grantee will provide Grantor with a detailed</t>
  </si>
  <si>
    <t xml:space="preserve">    report setting forth the status of Required Jobs as of the end of the respective year. On</t>
  </si>
  <si>
    <t xml:space="preserve">    December 31, 209, Grantee shall provide Grantor with a detailed report of the status</t>
  </si>
  <si>
    <t xml:space="preserve">    of New Employees and Required Jobs.</t>
  </si>
  <si>
    <t>•Relocate BPP to the property by 12/31/2015                   •Provide verified costs of the BPP in the aggregate amounts not less than $5.12M                                                           •Compliant with the Tax Abatement Agreement and MEDC Loan Agreements</t>
  </si>
  <si>
    <t xml:space="preserve">    $7,800,000 shall be expended on business personal property.</t>
  </si>
  <si>
    <t>Completed.</t>
  </si>
  <si>
    <t xml:space="preserve"> </t>
  </si>
  <si>
    <t xml:space="preserve">CO was filed on 12/14/17.    </t>
  </si>
  <si>
    <t>Meets requirements</t>
  </si>
  <si>
    <t>Temp CO till 2/16/18</t>
  </si>
  <si>
    <t>FULL CO in January</t>
  </si>
  <si>
    <t>Chapter 380 has not been signed</t>
  </si>
  <si>
    <t>Updated: Chance Miller 5/15/18</t>
  </si>
  <si>
    <t>McKinney HUB 121</t>
  </si>
  <si>
    <t>$300,000</t>
  </si>
  <si>
    <t>•Construction of not less than 5 Class A retail/restaurant buildings totaling at least 50,000 square feet and a music pavilion area.                                                                        •Tenants shall have received a Certificate of Occupancy for 3 restaurants within the Project.                                                  •In compliance with all applicable City of McKinney codes, states and federal laws, and local ordinances applicable to the Project.</t>
  </si>
  <si>
    <r>
      <t>Percentage/Type of Tax</t>
    </r>
    <r>
      <rPr>
        <b/>
        <sz val="10"/>
        <rFont val="Arial"/>
        <family val="2"/>
      </rPr>
      <t>**</t>
    </r>
  </si>
  <si>
    <t xml:space="preserve">Total Imp </t>
  </si>
  <si>
    <t xml:space="preserve">•Construction complete by 01/31/2020
•Branded as a Marriott Authograph Collection Hotel                            •Constructed Facility will contain at least 285 guest rooms and a 33,000 square feet conference space 
•Facility will include on-site amenities of resort style pool, fitness center, concierge and other common on-site amenities                                                  •Facility will include off-site amenities of guest access to the golf course at TPC, the Craig Ranch Fitness Center Facility, and at least 3,000 square feet of conference meeting space at the TPC Clubhouse                                                                      •Compliant with CDC grant or loan agreement                            </t>
  </si>
  <si>
    <t xml:space="preserve">    $37,000.  These Required Jobs shall be maintained at the Facility for not less than five years from</t>
  </si>
  <si>
    <t xml:space="preserve">    the date of any Loan Advance.</t>
  </si>
  <si>
    <t>3) Borrower agrees to render the new Business Personal Property for Tax Years 2016-2018 at not</t>
  </si>
  <si>
    <t>matt_cc_chen@wistron.com</t>
  </si>
  <si>
    <t>Finance Director Email:</t>
  </si>
  <si>
    <t>debrahdenemark@playfulcorp.com</t>
  </si>
  <si>
    <t>CFO of Playful Email:</t>
  </si>
  <si>
    <t>Tax Reimbursement</t>
  </si>
  <si>
    <t>Tax     Abatement</t>
  </si>
  <si>
    <t>Project Goal/Requirements</t>
  </si>
  <si>
    <t>•Certificate of Occupancy by 12/31/13
•Improvements/additions in excess of $5M</t>
  </si>
  <si>
    <t>•500 additional jobs resulting in an increase of $23.7M annual salary by 12/31/10
•Improvements completed by 12/31/07
•Impovements/additions in excess of $24.5M</t>
  </si>
  <si>
    <t>•Certificate of Occupancy by 03/31/13
•80 additional employees with aggregate                                   payroll of $3M by 07/01/14
•Impovements/additions in excess of $11M</t>
  </si>
  <si>
    <t xml:space="preserve">•Constuct real property improvements and situate BPP to property by July 1, 2015                                                   •Provide vendor reciepts for equipment and contractor draws on building improvements for property to be in excess of $31.74M                                                                             •Compliant with the MEDC loan agreement </t>
  </si>
  <si>
    <t>•Certificate of Occupancy by 12/31/16                          •Relocate new BPP to Lot 1R1, Block A, University Business Park, Mckinney, Texas by 12/31/2016
•Provide verified costs of new building improvements, equipment, furniture, and fixtures in the aggregate amounts not to be less than $2M by Tax year 2017                                           •Compliant with MEDC Loan Agreement</t>
  </si>
  <si>
    <t>•Certificate of Occupancy by 12/31/17
•Commence construction of data center on property before 07/15/17                                                                        •Compliant to MEDC Loan agreement                               •Building improvements and BPP in excess of $20M</t>
  </si>
  <si>
    <t xml:space="preserve">•Relocate the BPP to the Facility by 12/31/14
•Provide verified costs of building improvements, equipment, furniture and fixtures in the aggregate amounts not less than $7.8M
•Compliant with MEDC Loan Agreement             </t>
  </si>
  <si>
    <t>•Certificate of Occupancy by 12/31/2017                           •Construct new building improvements and locate new BPP to property by 12/31/2017 with increased taxable value of at least $16M                                                          •Compliant with EDC grant agreement</t>
  </si>
  <si>
    <t>Tax Year 2017 Reimbursement</t>
  </si>
  <si>
    <t>24 New Jobs at $5,000 each</t>
  </si>
  <si>
    <t>121 New Jobs at $5,000 each</t>
  </si>
  <si>
    <t>17 New Jobs at $5,000 each</t>
  </si>
  <si>
    <t>Updated: Chance Miller 10/03/2018</t>
  </si>
  <si>
    <t>Updated: Chance Miller: 10/03/2018</t>
  </si>
  <si>
    <t>Agreement list 4 Payment of Incentive Amounts</t>
  </si>
  <si>
    <t>1)</t>
  </si>
  <si>
    <t>occurrence of "Phase One Commencement"</t>
  </si>
  <si>
    <t>Amount sufficient to discharge the "Phase One Purchase Note" upon</t>
  </si>
  <si>
    <t>2)</t>
  </si>
  <si>
    <t>$1.25M upon completion of the public components of the Infastructure Installation</t>
  </si>
  <si>
    <t>for public vehicular passage and parking  and the issuance of a final TCO for</t>
  </si>
  <si>
    <t>all of Improvements on Lot 1.</t>
  </si>
  <si>
    <t>3)</t>
  </si>
  <si>
    <t>Amount sufficient to discharge the "Office Purchase Note" upon "Office Commencement"</t>
  </si>
  <si>
    <t>4)</t>
  </si>
  <si>
    <t>$250k upon issuance of a final Temporary CO for the Office Improvements.</t>
  </si>
  <si>
    <t>Assignment to Playful Building One LLC for incentives 3 and 4 in assignment folder.</t>
  </si>
  <si>
    <t>Columbus Realty Partners/Playful</t>
  </si>
  <si>
    <t>EDC terminated agreement, City to terminate agreement? Reach out to Mark Houser.</t>
  </si>
  <si>
    <t>Updated: Chance Miller10/03/2018</t>
  </si>
  <si>
    <t>Raytheon is required to have verified costs of $5M but also assessed valuation.</t>
  </si>
  <si>
    <t>Completed, hide sheet once FY 19 is over.</t>
  </si>
  <si>
    <t>MEDC agreement terminated so this agreement is in default.</t>
  </si>
  <si>
    <t>18008771122 ext3318 callie.sullivan@askallegiance.com</t>
  </si>
  <si>
    <t>Taxes Owed to Hisun</t>
  </si>
  <si>
    <t>Agreement is Completed.</t>
  </si>
  <si>
    <t>Agreement is completed. Payment in lieu of taxes completed for Tax Year 2018.</t>
  </si>
  <si>
    <t>Real</t>
  </si>
  <si>
    <t>Real Property ID</t>
  </si>
  <si>
    <t>BPP Property ID</t>
  </si>
  <si>
    <t>TPUSA short of $20m, no payment will be made for Tax Year 2018. Will check again in Tax Year 2019.</t>
  </si>
  <si>
    <t>BPP Property ID: 1794856</t>
  </si>
  <si>
    <t>Old Property ID: 2556909</t>
  </si>
  <si>
    <t>Old Property ID: 2773893</t>
  </si>
  <si>
    <t>Current Property ID: 2780512</t>
  </si>
  <si>
    <t>2016 (Base)</t>
  </si>
  <si>
    <t>Total Over Base</t>
  </si>
  <si>
    <t>Meets Requirement</t>
  </si>
  <si>
    <t>NA</t>
  </si>
  <si>
    <t>YES</t>
  </si>
  <si>
    <t>Tax Year 2018 Reimbursement</t>
  </si>
  <si>
    <t>McKinney SH I, LTD</t>
  </si>
  <si>
    <t xml:space="preserve">•Acquire and convey all necessary right-of-ways and easements to the City by December 31, 2018.
•Design and construct the aforementioned Public Infrastructure by July 1, 2019.
•Compliance Certificates provided to the City per Section 4C of the agreement.
•Completion of Construction of the 55,000 square foot retail building by July 1, 2019.
•Obtaining and submitting a “Bills  Paid Affidavit”.
         </t>
  </si>
  <si>
    <t>requesting the amendment. The CO was issued after the due date.</t>
  </si>
  <si>
    <t>Ch. 380</t>
  </si>
  <si>
    <t xml:space="preserve">Ch 380 </t>
  </si>
  <si>
    <t>McKinney SH I GP, LLC</t>
  </si>
  <si>
    <t>F39138</t>
  </si>
  <si>
    <t>7691 (8000002)</t>
  </si>
  <si>
    <t>Updated: Nicole Bradshaw 10/9/19</t>
  </si>
  <si>
    <t xml:space="preserve">Start Date </t>
  </si>
  <si>
    <t>End Date</t>
  </si>
  <si>
    <t>original payment</t>
  </si>
  <si>
    <t>CCAD appraisal confirms cost being greater than the RTCV in both Tax Years 2016 and 2017.</t>
  </si>
  <si>
    <t xml:space="preserve">They will need to have agreement amended before reimbursement can be made. They are responsible for </t>
  </si>
  <si>
    <t xml:space="preserve">Per email from MH on 1-7-20 agrement terminated </t>
  </si>
  <si>
    <t>Updated: Nicole Bradshaw 1/8/20</t>
  </si>
  <si>
    <t>Complete</t>
  </si>
  <si>
    <t>Tax Year 2019 Reimbursement</t>
  </si>
  <si>
    <t>•Construct 80,000 square feet expansion
•Certificate of Occupancy by 12/31/2020                                                                       •Increased assessed value of $16,000,000</t>
  </si>
  <si>
    <t>2019 payment submitted, agreement complete</t>
  </si>
  <si>
    <t>Tupps Brewery, LLC</t>
  </si>
  <si>
    <t>Architectural Services</t>
  </si>
  <si>
    <t>Payment made 6/17/20, complete</t>
  </si>
  <si>
    <t>Updated: Nicole Bradshaw 8/21/20</t>
  </si>
  <si>
    <t>Per Mark Houser email we are finished with this agreement.</t>
  </si>
  <si>
    <t>Updated: Nicole Bradshaw 12/15/20</t>
  </si>
  <si>
    <t xml:space="preserve">North Texas Family Foundation </t>
  </si>
  <si>
    <t>Contact Information</t>
  </si>
  <si>
    <t xml:space="preserve">Robb Temple
Executive Vice President, Chief Government Affairs Officer
7777 Henneman Way | McKinney, TX 75070 
rtemple@ibtx.com
P 972.562.9004  F 469.301.2853 </t>
  </si>
  <si>
    <t>Wade Lyons
Vice President, Global Procurement
Teleperformance Group
 1-801-810-2594
Salt Lake City, Utah, USA
wade.lyons@teleperformance.com</t>
  </si>
  <si>
    <t>KDP</t>
  </si>
  <si>
    <t>Nick Summerville 
nsummerville@kaizendp.com</t>
  </si>
  <si>
    <t>•Construct new building improvements
•Verify hard construction costs, that equal or exceed $10M</t>
  </si>
  <si>
    <t>Review and verify hard construction costs</t>
  </si>
  <si>
    <t xml:space="preserve">Date </t>
  </si>
  <si>
    <t>Hard costs verified 12/17/21</t>
  </si>
  <si>
    <t>Amount Paid 
to Date*</t>
  </si>
  <si>
    <t>Payments are complete</t>
  </si>
  <si>
    <t>Updated: Nicole Bradshaw 4/6/22</t>
  </si>
  <si>
    <t>TUPPS Brewery,LLC</t>
  </si>
  <si>
    <t>2,500,000</t>
  </si>
  <si>
    <t xml:space="preserve">
Dawn Coleman
Office Manager, TUPPS Brewer
dawn@tuppsbrewery.com</t>
  </si>
  <si>
    <t>HUB Partners, LLC</t>
  </si>
  <si>
    <t>Loan</t>
  </si>
  <si>
    <t xml:space="preserve">•Construct  the corporate headquarters/facility, relocate TUPP's existing and new buisness personal property
•Certificate of Occupancy by 12/31/2022                                                                      </t>
  </si>
  <si>
    <t>Up to $1,100,000</t>
  </si>
  <si>
    <t xml:space="preserve">•Construct approximately 55,000 square feet of entertainment and restaurant uses, including approximately 20,000 square feet of stage/event lawn/open space areas.                                                </t>
  </si>
  <si>
    <t>Shane Jordan
16475 Dallas Parkway, Suite 540
Addison, Texas 75001
972.231.8600 Main Office
214.778.1261 Office Direct
214.778.1882 FAX to Email
214.535.7955 Cell</t>
  </si>
  <si>
    <t>Payment Complete 6/21/22</t>
  </si>
  <si>
    <t>Updated: Nicole Bradshaw 9/23/22</t>
  </si>
  <si>
    <t>Updated: Nicole Bradshaw 12/15/22</t>
  </si>
  <si>
    <t>2015-2019 Property Tax Reimbursements paid September 2022</t>
  </si>
  <si>
    <t>Begins January 1, 2024</t>
  </si>
  <si>
    <t xml:space="preserve">They will need to have agreement amended before reimbursement can be made. They are responsible for requesting the amendment. The BPP does not meet the $5M in assessed Valuation.
</t>
  </si>
  <si>
    <t>Per email from Chance, currently in default. - NB 3/27/23</t>
  </si>
  <si>
    <t>Updated: Nicole Bradshaw  3/27/23</t>
  </si>
  <si>
    <t>Updated: Nicole Bradshaw 3/27/23</t>
  </si>
  <si>
    <t>Tax Name : McKinney Hub</t>
  </si>
  <si>
    <t>Updated: Nicole Bradshaw 12/11/23</t>
  </si>
  <si>
    <t>Make next payment in January 2023. Have not paid taxes as of 5/3/23, will mark as inactive.</t>
  </si>
  <si>
    <t xml:space="preserve">Per Kim Flom, 2-28-24, this project was never built and is not planned to be built. </t>
  </si>
  <si>
    <t>Updated: Nicole Bradshaw 2/28/24</t>
  </si>
  <si>
    <t>Updated: Nicole Bradshaw 11/12/24</t>
  </si>
  <si>
    <t>CO received 9/20, JE will posted in period 12, agreement complete</t>
  </si>
  <si>
    <t>Abby Development I, LP</t>
  </si>
  <si>
    <t>Burleson Hard Eight, LLC</t>
  </si>
  <si>
    <t>Razzoo's, Inc.</t>
  </si>
  <si>
    <t>Burleson Commons, LP</t>
  </si>
  <si>
    <t>Total Funding Granted</t>
  </si>
  <si>
    <t>Minimum Investment by Company</t>
  </si>
  <si>
    <t>Active Chapter 380 Agreements as of 9/30/2025</t>
  </si>
  <si>
    <t>City of Burleson - Economic Development Summary</t>
  </si>
  <si>
    <t>Minimum # of Jobs Created</t>
  </si>
  <si>
    <t>Minimum
# of Jobs Created</t>
  </si>
  <si>
    <t>Alley Cats Entertainment</t>
  </si>
  <si>
    <t>Chisholm Summit</t>
  </si>
  <si>
    <t>Actual Taxes Abated
to Date</t>
  </si>
  <si>
    <t>Estimated Total Taxes Abated</t>
  </si>
  <si>
    <t>Year 1 Taxes Abated</t>
  </si>
  <si>
    <t>Benefit to City</t>
  </si>
  <si>
    <t>Property Owner(s) Name</t>
  </si>
  <si>
    <t>Active Tax Abatements as of 9/30/2025</t>
  </si>
  <si>
    <t>Active Performance Agreements as of 9/30/2025</t>
  </si>
  <si>
    <t>2525 FTG - Tulsa, LLC</t>
  </si>
  <si>
    <t>NTE $1,073,560</t>
  </si>
  <si>
    <t>n/a</t>
  </si>
  <si>
    <t>Improve property with masonry fence and expand parking lot.</t>
  </si>
  <si>
    <t>NTE $360,000</t>
  </si>
  <si>
    <t>Company Name</t>
  </si>
  <si>
    <t>KMP Plumbing, LLC</t>
  </si>
  <si>
    <t>Paris Baguette U.S.A., Inc.</t>
  </si>
  <si>
    <t>Phase 1: $110,000,000
Phase 2: $55,000,000</t>
  </si>
  <si>
    <t>Burleson Cold Storage, LP and Burleson Cold Storage II, LP  (Yukon Cold Storage)</t>
  </si>
  <si>
    <t>enhance commercial and/or industrial economic and employment base</t>
  </si>
  <si>
    <t>Paris Baguette U.S.A., Inc. 
(zone 9 tax abatement)</t>
  </si>
  <si>
    <t>Paris Baguette U.S.A., Inc. 
(zone 10 tax abatement)</t>
  </si>
  <si>
    <t>McLane Burleson Properties, LLC</t>
  </si>
  <si>
    <t>Golden State Foods Corp.</t>
  </si>
  <si>
    <t>100</t>
  </si>
  <si>
    <t>Ph. 1 - $110,000,000; Ph. 2 - $55,000,000</t>
  </si>
  <si>
    <t>Benefit to the City</t>
  </si>
  <si>
    <t>Promote local economic development and stimulate business and commercial activity</t>
  </si>
  <si>
    <t>Design, construct and operate a 95-acre mixed-use development located southwest of NW John Jones Dr. and west of SW Wilshire Blvd.  Design and construct public improvements to support the development.</t>
  </si>
  <si>
    <t>Property Tax Rebate NTE $4,800,000</t>
  </si>
  <si>
    <t xml:space="preserve">Sales Tax Rebate NTE $750,000 and Headquarters Reimbursement of $1,250,000 </t>
  </si>
  <si>
    <t>Develop retail/commercial center, over 245,000 square feet of retail space, to include a 39,000 square foot, 12 screen motion picture theater.</t>
  </si>
  <si>
    <t>NTE $5,800,000</t>
  </si>
  <si>
    <t>Construct and operate a national commercial headquarters and a family entertainment center of 50,000 square feet.</t>
  </si>
  <si>
    <t xml:space="preserve">Construct an approximately 12,000 square foot restaurant and related landscaping.  </t>
  </si>
  <si>
    <t>NTE $550,000</t>
  </si>
  <si>
    <t>Develop a master planned community to include over 3,000 high end residential units, ten miles of interconnecting trail system, over 90 acres of dedicated parkland, commercial areas, and other amenities.</t>
  </si>
  <si>
    <t>Roadway Improvements:  reimburse design &amp; construction costs. Sewer Improvements: reimburse design and construction costs.  Waive fees, excluding roadway impact fees and Ft. Worth impact fees.  Reimburse up to 50% of cost for future lift station.</t>
  </si>
  <si>
    <t>Develop a mixed-use residential and commercial facility and construct public and private improvements.</t>
  </si>
  <si>
    <t>NTE $2,000,000</t>
  </si>
  <si>
    <t>NTE $500,000</t>
  </si>
  <si>
    <t xml:space="preserve">Enter into a commercial lease agreement and construct a restaurant.  </t>
  </si>
  <si>
    <t>Construct and operate a Sprouts Farmers Market grocery store and junior anchor suites on property.</t>
  </si>
  <si>
    <t>Ph. 1 - $7,000,000;
Ph. 2 - $3,000,000</t>
  </si>
  <si>
    <t>Burleson Wilshire Investment Partners, LLC 
(Sprouts)</t>
  </si>
  <si>
    <t>Yourang, LLC 
(Station 330)</t>
  </si>
  <si>
    <t>NTE $475,000</t>
  </si>
  <si>
    <t>Windmiller Properties, LLC</t>
  </si>
  <si>
    <t>NTE $1,300,000</t>
  </si>
  <si>
    <t>Develop a Hilton Tapestry flag brand, or similar class of a minimum five (5) story hotel with approximately 80 rooms and parking.</t>
  </si>
  <si>
    <t>Construct a railroad themed restaurant with family friendly menu with 7,500 square feet plus parking.</t>
  </si>
  <si>
    <t>Construct a Class A office, manufacturing and distribution center of at least 100,000 square feet.</t>
  </si>
  <si>
    <t>Construct a food manufacturing and distribution facility; phase 1 - 150,000 square feet and phase 2 - 117,000 square feet.</t>
  </si>
  <si>
    <t xml:space="preserve">Construct a cold storage facility at least 250,000 square feet to include refrigeration and freezer space.  </t>
  </si>
  <si>
    <t xml:space="preserve">Remove existing buildings and develop new mixed-use buildings of at least 8,500 square feet of restaurant, office and retail space and related site improvements. </t>
  </si>
  <si>
    <t xml:space="preserve">Construct 20,000 square feet corporate headquarters and warehouse facility </t>
  </si>
  <si>
    <t>Acquire land and construct manufacturing and distribution facility.  Phase 1 and Phase 2 buildings approximately 150,000 square feet and 117,000 square feet respectively.</t>
  </si>
  <si>
    <t>Increase in economic development and promote new or expanded business development and enterprises</t>
  </si>
  <si>
    <t>Increase in economic development and increase taxable value</t>
  </si>
  <si>
    <t>Increase in economic benefits, increase taxable value, and create new employment opportunities</t>
  </si>
  <si>
    <t>C&amp;C Burleson, LLC</t>
  </si>
  <si>
    <t>16:11 Burleson, LLC</t>
  </si>
  <si>
    <t>National DCP, LLC</t>
  </si>
  <si>
    <t>Creation of jobs</t>
  </si>
  <si>
    <t>Create high-end mixed-use development comprised of corporate headquarters and a golf-simulator entertainment center.</t>
  </si>
  <si>
    <t>NTE $250,000</t>
  </si>
  <si>
    <t>NTE $350,000</t>
  </si>
  <si>
    <t>Remove existing buildings and develop mixed-use facilities for restaurant and retail of 8,014 square feet, of which a minimum of 3,600 square feet for restaurant space, and site improvements.</t>
  </si>
  <si>
    <t>Create primary jobs, increase in economic development and increase taxable value</t>
  </si>
  <si>
    <t>Design and construct 85,000 square foot office, cold storage, and distribution facility operated by Frosty.</t>
  </si>
  <si>
    <t>NLT 12/31/2038</t>
  </si>
  <si>
    <t>NLT 12/31/2034</t>
  </si>
  <si>
    <t>NLT 10/31/2031</t>
  </si>
  <si>
    <t>see Zone 9 tax abatement above</t>
  </si>
  <si>
    <t>America Builders &amp; Contractors Supply Co. Inc.</t>
  </si>
  <si>
    <t>Depot on Main Holdings,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</si>
</sst>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0"/>
    <numFmt numFmtId="167" formatCode="0.00000"/>
    <numFmt numFmtId="168" formatCode="_(* #,##0_);_(* \(#,##0\);_(* &quot;-&quot;?_);_(@_)"/>
    <numFmt numFmtId="169" formatCode="&quot;$&quot;#,##0"/>
  </numFmts>
  <fonts count="5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i/>
      <sz val="9"/>
      <color theme="1"/>
      <name val="Calibri"/>
      <family val="2"/>
      <scheme val="minor"/>
    </font>
    <font>
      <sz val="12"/>
      <color theme="1"/>
      <name val="Times New Roman"/>
      <family val="1"/>
    </font>
    <font>
      <b/>
      <sz val="15"/>
      <color theme="3"/>
      <name val="Calibri"/>
      <family val="2"/>
      <scheme val="minor"/>
    </font>
    <font>
      <b/>
      <sz val="11"/>
      <color theme="3"/>
      <name val="Calibri"/>
      <family val="2"/>
      <scheme val="minor"/>
    </font>
    <font>
      <sz val="11"/>
      <name val="Calibri"/>
      <family val="2"/>
      <scheme val="minor"/>
    </font>
    <font>
      <b/>
      <sz val="16"/>
      <color theme="1"/>
      <name val="Calibri"/>
      <family val="2"/>
      <scheme val="minor"/>
    </font>
    <font>
      <sz val="11"/>
      <color rgb="FFFF0000"/>
      <name val="Calibri"/>
      <family val="2"/>
      <scheme val="minor"/>
    </font>
    <font>
      <b/>
      <sz val="11"/>
      <color rgb="FFFF0000"/>
      <name val="Calibri"/>
      <family val="2"/>
      <scheme val="minor"/>
    </font>
    <font>
      <sz val="14"/>
      <color rgb="FFFF0000"/>
      <name val="Arial"/>
      <family val="2"/>
    </font>
    <font>
      <sz val="11"/>
      <color theme="1"/>
      <name val="Arial"/>
      <family val="2"/>
    </font>
    <font>
      <b/>
      <sz val="14"/>
      <color theme="3"/>
      <name val="Arial"/>
      <family val="2"/>
    </font>
    <font>
      <u/>
      <sz val="11"/>
      <color theme="10"/>
      <name val="Calibri"/>
      <family val="2"/>
      <scheme val="minor"/>
    </font>
    <font>
      <u/>
      <sz val="14"/>
      <color theme="10"/>
      <name val="Arial"/>
      <family val="2"/>
    </font>
    <font>
      <sz val="14"/>
      <color theme="1"/>
      <name val="Arial"/>
      <family val="2"/>
    </font>
    <font>
      <b/>
      <sz val="14"/>
      <color theme="1"/>
      <name val="Arial"/>
      <family val="2"/>
    </font>
    <font>
      <b/>
      <sz val="14"/>
      <color rgb="FFFF0000"/>
      <name val="Arial"/>
      <family val="2"/>
    </font>
    <font>
      <sz val="14"/>
      <color theme="1"/>
      <name val="Calibri"/>
      <family val="2"/>
      <scheme val="minor"/>
    </font>
    <font>
      <b/>
      <sz val="16"/>
      <color theme="1"/>
      <name val="Arial"/>
      <family val="2"/>
    </font>
    <font>
      <i/>
      <sz val="16"/>
      <color theme="1"/>
      <name val="Arial"/>
      <family val="2"/>
    </font>
    <font>
      <sz val="16"/>
      <color theme="1"/>
      <name val="Arial"/>
      <family val="2"/>
    </font>
    <font>
      <i/>
      <sz val="14"/>
      <color theme="1"/>
      <name val="Arial"/>
      <family val="2"/>
    </font>
    <font>
      <b/>
      <i/>
      <sz val="14"/>
      <color theme="3"/>
      <name val="Arial"/>
      <family val="2"/>
    </font>
    <font>
      <b/>
      <sz val="18"/>
      <color theme="1"/>
      <name val="Arial"/>
      <family val="2"/>
    </font>
    <font>
      <sz val="9"/>
      <color indexed="81"/>
      <name val="Tahoma"/>
      <family val="2"/>
    </font>
    <font>
      <b/>
      <sz val="9"/>
      <color indexed="81"/>
      <name val="Tahoma"/>
      <family val="2"/>
    </font>
    <font>
      <b/>
      <sz val="10"/>
      <color theme="1"/>
      <name val="Arial"/>
      <family val="2"/>
    </font>
    <font>
      <sz val="10"/>
      <color theme="1"/>
      <name val="Arial"/>
      <family val="2"/>
    </font>
    <font>
      <b/>
      <sz val="10"/>
      <color theme="3"/>
      <name val="Arial"/>
      <family val="2"/>
    </font>
    <font>
      <b/>
      <sz val="10"/>
      <name val="Arial"/>
      <family val="2"/>
    </font>
    <font>
      <u/>
      <sz val="10"/>
      <color theme="10"/>
      <name val="Arial"/>
      <family val="2"/>
    </font>
    <font>
      <b/>
      <sz val="10"/>
      <color rgb="FFFF0000"/>
      <name val="Arial"/>
      <family val="2"/>
    </font>
    <font>
      <u/>
      <sz val="10"/>
      <color theme="10"/>
      <name val="Calibri"/>
      <family val="2"/>
      <scheme val="minor"/>
    </font>
    <font>
      <sz val="10"/>
      <color rgb="FFFF0000"/>
      <name val="Arial"/>
      <family val="2"/>
    </font>
    <font>
      <sz val="10"/>
      <color theme="1"/>
      <name val="Calibri"/>
      <family val="2"/>
      <scheme val="minor"/>
    </font>
    <font>
      <b/>
      <i/>
      <sz val="10"/>
      <color theme="3"/>
      <name val="Arial"/>
      <family val="2"/>
    </font>
    <font>
      <i/>
      <sz val="10"/>
      <color theme="1"/>
      <name val="Arial"/>
      <family val="2"/>
    </font>
    <font>
      <b/>
      <sz val="10"/>
      <color theme="1"/>
      <name val="Calibri"/>
      <family val="2"/>
      <scheme val="minor"/>
    </font>
    <font>
      <b/>
      <u/>
      <sz val="10"/>
      <color theme="1"/>
      <name val="Arial"/>
      <family val="2"/>
    </font>
    <font>
      <b/>
      <i/>
      <sz val="10"/>
      <color theme="1"/>
      <name val="Arial"/>
      <family val="2"/>
    </font>
    <font>
      <sz val="10"/>
      <name val="Arial"/>
      <family val="2"/>
    </font>
    <font>
      <u/>
      <sz val="10"/>
      <color rgb="FF0070C0"/>
      <name val="Arial"/>
      <family val="2"/>
    </font>
    <font>
      <i/>
      <sz val="8"/>
      <color theme="1"/>
      <name val="Arial"/>
      <family val="2"/>
    </font>
    <font>
      <b/>
      <u/>
      <sz val="11"/>
      <color theme="10"/>
      <name val="Calibri"/>
      <family val="2"/>
      <scheme val="minor"/>
    </font>
    <font>
      <b/>
      <i/>
      <sz val="10"/>
      <color rgb="FFFF0000"/>
      <name val="Arial"/>
      <family val="2"/>
    </font>
    <font>
      <sz val="11"/>
      <color rgb="FF9C0006"/>
      <name val="Calibri"/>
      <family val="2"/>
      <scheme val="minor"/>
    </font>
    <font>
      <strike/>
      <sz val="10"/>
      <color theme="1"/>
      <name val="Calibri"/>
      <family val="2"/>
      <scheme val="minor"/>
    </font>
    <font>
      <sz val="8"/>
      <color theme="1"/>
      <name val="Calibri"/>
      <family val="2"/>
      <scheme val="minor"/>
    </font>
    <font>
      <i/>
      <sz val="11"/>
      <color theme="1"/>
      <name val="Calibri"/>
      <family val="2"/>
      <scheme val="minor"/>
    </font>
    <font>
      <sz val="8"/>
      <name val="Calibri"/>
      <family val="2"/>
      <scheme val="minor"/>
    </font>
    <font>
      <b/>
      <sz val="14"/>
      <color theme="0"/>
      <name val="Arial"/>
      <family val="2"/>
    </font>
    <font>
      <b/>
      <sz val="16"/>
      <color theme="0"/>
      <name val="Arial"/>
      <family val="2"/>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7CE"/>
      </patternFill>
    </fill>
    <fill>
      <patternFill patternType="solid">
        <fgColor rgb="FFA20000"/>
        <bgColor indexed="64"/>
      </patternFill>
    </fill>
    <fill>
      <patternFill patternType="solid">
        <fgColor theme="0" tint="-0.249977111117893"/>
        <bgColor indexed="64"/>
      </patternFill>
    </fill>
  </fills>
  <borders count="43">
    <border>
      <left/>
      <right/>
      <top/>
      <bottom/>
      <diagonal/>
    </border>
    <border>
      <left/>
      <right/>
      <top/>
      <bottom style="thick">
        <color theme="4"/>
      </bottom>
      <diagonal/>
    </border>
    <border>
      <left/>
      <right/>
      <top style="thin">
        <color theme="4"/>
      </top>
      <bottom style="thin">
        <color theme="4"/>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rgb="FF0070C0"/>
      </top>
      <bottom style="medium">
        <color theme="4"/>
      </bottom>
      <diagonal/>
    </border>
    <border>
      <left/>
      <right/>
      <top style="medium">
        <color rgb="FF0070C0"/>
      </top>
      <bottom style="medium">
        <color theme="4"/>
      </bottom>
      <diagonal/>
    </border>
    <border>
      <left style="thin">
        <color indexed="64"/>
      </left>
      <right style="thin">
        <color indexed="64"/>
      </right>
      <top style="medium">
        <color theme="4"/>
      </top>
      <bottom style="thin">
        <color indexed="64"/>
      </bottom>
      <diagonal/>
    </border>
    <border>
      <left/>
      <right/>
      <top/>
      <bottom style="thin">
        <color indexed="64"/>
      </bottom>
      <diagonal/>
    </border>
    <border>
      <left/>
      <right/>
      <top/>
      <bottom style="medium">
        <color theme="4"/>
      </bottom>
      <diagonal/>
    </border>
    <border>
      <left/>
      <right style="thin">
        <color indexed="64"/>
      </right>
      <top/>
      <bottom style="medium">
        <color theme="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4"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xf numFmtId="44" fontId="1" fillId="0" borderId="0" applyFont="0" applyFill="0" applyBorder="0" applyAlignment="0" applyProtection="0"/>
    <xf numFmtId="0" fontId="6" fillId="0" borderId="1" applyNumberFormat="0" applyFill="0" applyAlignment="0" applyProtection="0"/>
    <xf numFmtId="0" fontId="15"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8" fillId="5" borderId="0" applyNumberFormat="0" applyBorder="0" applyAlignment="0" applyProtection="0"/>
  </cellStyleXfs>
  <cellXfs count="580">
    <xf numFmtId="0" fontId="0" fillId="0" borderId="0" xfId="0"/>
    <xf numFmtId="0" fontId="2" fillId="0" borderId="0" xfId="0" applyFont="1"/>
    <xf numFmtId="164" fontId="2" fillId="0" borderId="0" xfId="1" applyNumberFormat="1" applyFont="1"/>
    <xf numFmtId="0" fontId="2" fillId="0" borderId="0" xfId="0" applyFont="1" applyAlignment="1">
      <alignment horizontal="center" wrapText="1"/>
    </xf>
    <xf numFmtId="0" fontId="0" fillId="0" borderId="0" xfId="0" applyAlignment="1">
      <alignment vertical="center"/>
    </xf>
    <xf numFmtId="164" fontId="0" fillId="0" borderId="0" xfId="1" applyNumberFormat="1" applyFont="1" applyAlignment="1">
      <alignment vertical="center"/>
    </xf>
    <xf numFmtId="0" fontId="0" fillId="0" borderId="0" xfId="0" applyAlignment="1">
      <alignment vertical="center" wrapText="1"/>
    </xf>
    <xf numFmtId="1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64" fontId="0" fillId="0" borderId="0" xfId="1" applyNumberFormat="1" applyFont="1"/>
    <xf numFmtId="0" fontId="0" fillId="0" borderId="0" xfId="0" applyAlignment="1">
      <alignment horizontal="center"/>
    </xf>
    <xf numFmtId="164" fontId="0" fillId="0" borderId="0" xfId="1" applyNumberFormat="1" applyFont="1" applyAlignment="1">
      <alignment vertical="center" wrapText="1"/>
    </xf>
    <xf numFmtId="0" fontId="4" fillId="0" borderId="0" xfId="0" applyFont="1" applyAlignment="1">
      <alignment vertical="center"/>
    </xf>
    <xf numFmtId="0" fontId="5" fillId="0" borderId="0" xfId="0" applyFont="1" applyAlignment="1">
      <alignment horizontal="justify" vertical="center"/>
    </xf>
    <xf numFmtId="0" fontId="1" fillId="2" borderId="0" xfId="0" applyFont="1" applyFill="1"/>
    <xf numFmtId="0" fontId="1" fillId="2" borderId="0" xfId="0" applyFont="1" applyFill="1" applyAlignment="1">
      <alignment horizontal="center"/>
    </xf>
    <xf numFmtId="0" fontId="1" fillId="2" borderId="0" xfId="0" applyFont="1" applyFill="1" applyAlignment="1">
      <alignment horizontal="center" wrapText="1"/>
    </xf>
    <xf numFmtId="0" fontId="1" fillId="2" borderId="0" xfId="0" applyFont="1" applyFill="1" applyAlignment="1">
      <alignment horizontal="right"/>
    </xf>
    <xf numFmtId="44" fontId="1" fillId="2" borderId="0" xfId="0" applyNumberFormat="1" applyFont="1" applyFill="1" applyAlignment="1">
      <alignment horizontal="right"/>
    </xf>
    <xf numFmtId="0" fontId="1" fillId="0" borderId="0" xfId="0" applyFont="1"/>
    <xf numFmtId="0" fontId="1" fillId="0" borderId="0" xfId="0" applyFont="1" applyAlignment="1">
      <alignment horizontal="center" wrapText="1"/>
    </xf>
    <xf numFmtId="0" fontId="1" fillId="0" borderId="0" xfId="0" applyFont="1" applyAlignment="1">
      <alignment horizontal="center"/>
    </xf>
    <xf numFmtId="14" fontId="1" fillId="0" borderId="0" xfId="0" applyNumberFormat="1" applyFont="1" applyAlignment="1">
      <alignment horizontal="center"/>
    </xf>
    <xf numFmtId="0" fontId="1" fillId="0" borderId="0" xfId="0" applyFont="1" applyAlignment="1">
      <alignment horizontal="right"/>
    </xf>
    <xf numFmtId="9" fontId="1" fillId="0" borderId="0" xfId="0" applyNumberFormat="1" applyFont="1" applyAlignment="1">
      <alignment horizontal="center"/>
    </xf>
    <xf numFmtId="44" fontId="1" fillId="0" borderId="0" xfId="0" applyNumberFormat="1" applyFont="1" applyAlignment="1">
      <alignment horizontal="right"/>
    </xf>
    <xf numFmtId="0" fontId="1" fillId="0" borderId="0" xfId="0" applyFont="1" applyAlignment="1">
      <alignment wrapText="1"/>
    </xf>
    <xf numFmtId="9" fontId="1" fillId="0" borderId="0" xfId="0" applyNumberFormat="1" applyFont="1" applyAlignment="1">
      <alignment horizontal="center" wrapText="1"/>
    </xf>
    <xf numFmtId="44" fontId="1" fillId="0" borderId="0" xfId="0" applyNumberFormat="1" applyFont="1" applyAlignment="1">
      <alignment horizontal="center"/>
    </xf>
    <xf numFmtId="0" fontId="1" fillId="0" borderId="0" xfId="0" applyFont="1" applyAlignment="1">
      <alignment horizontal="left" wrapText="1"/>
    </xf>
    <xf numFmtId="44" fontId="1" fillId="0" borderId="0" xfId="0" applyNumberFormat="1" applyFont="1"/>
    <xf numFmtId="0" fontId="8" fillId="0" borderId="0" xfId="0" applyFont="1"/>
    <xf numFmtId="0" fontId="8" fillId="0" borderId="0" xfId="0" applyFont="1" applyAlignment="1">
      <alignment horizontal="left" indent="2"/>
    </xf>
    <xf numFmtId="164" fontId="1" fillId="0" borderId="0" xfId="0" applyNumberFormat="1" applyFont="1" applyAlignment="1">
      <alignment horizontal="right"/>
    </xf>
    <xf numFmtId="164" fontId="1" fillId="0" borderId="0" xfId="0" applyNumberFormat="1" applyFont="1" applyAlignment="1">
      <alignment horizontal="center"/>
    </xf>
    <xf numFmtId="0" fontId="7" fillId="3" borderId="2" xfId="2" applyFont="1" applyFill="1" applyBorder="1" applyAlignment="1">
      <alignment horizontal="center" wrapText="1"/>
    </xf>
    <xf numFmtId="0" fontId="7" fillId="3" borderId="2" xfId="2" applyFont="1" applyFill="1" applyBorder="1" applyAlignment="1">
      <alignment horizontal="center"/>
    </xf>
    <xf numFmtId="44" fontId="7" fillId="3" borderId="2" xfId="2" applyNumberFormat="1" applyFont="1" applyFill="1" applyBorder="1" applyAlignment="1">
      <alignment horizontal="center" wrapText="1"/>
    </xf>
    <xf numFmtId="0" fontId="0" fillId="0" borderId="0" xfId="0" applyAlignment="1">
      <alignment wrapText="1"/>
    </xf>
    <xf numFmtId="0" fontId="0" fillId="0" borderId="0" xfId="0" applyAlignment="1">
      <alignment horizontal="center" wrapText="1"/>
    </xf>
    <xf numFmtId="9" fontId="0" fillId="0" borderId="0" xfId="0" applyNumberFormat="1" applyAlignment="1">
      <alignment horizontal="center" wrapText="1"/>
    </xf>
    <xf numFmtId="44" fontId="0" fillId="0" borderId="0" xfId="0" applyNumberFormat="1" applyAlignment="1">
      <alignment horizontal="right"/>
    </xf>
    <xf numFmtId="0" fontId="0" fillId="0" borderId="0" xfId="0" applyAlignment="1">
      <alignment horizontal="left" wrapText="1"/>
    </xf>
    <xf numFmtId="164" fontId="0" fillId="0" borderId="0" xfId="0" applyNumberFormat="1" applyAlignment="1">
      <alignment horizontal="center" wrapText="1"/>
    </xf>
    <xf numFmtId="44" fontId="1" fillId="2" borderId="0" xfId="0" applyNumberFormat="1" applyFont="1" applyFill="1"/>
    <xf numFmtId="44" fontId="0" fillId="0" borderId="0" xfId="0" applyNumberFormat="1" applyAlignment="1">
      <alignment horizontal="left" wrapText="1"/>
    </xf>
    <xf numFmtId="0" fontId="0" fillId="2" borderId="0" xfId="0" applyFill="1" applyAlignment="1">
      <alignment horizontal="center"/>
    </xf>
    <xf numFmtId="14" fontId="1" fillId="2" borderId="0" xfId="0" applyNumberFormat="1" applyFont="1" applyFill="1"/>
    <xf numFmtId="44" fontId="0" fillId="0" borderId="0" xfId="0" applyNumberFormat="1" applyAlignment="1">
      <alignment horizontal="right" wrapText="1"/>
    </xf>
    <xf numFmtId="0" fontId="10" fillId="0" borderId="0" xfId="0" applyFont="1" applyAlignment="1">
      <alignment vertical="center" wrapText="1"/>
    </xf>
    <xf numFmtId="0" fontId="2" fillId="0" borderId="0" xfId="0" applyFont="1" applyAlignment="1">
      <alignment horizontal="center"/>
    </xf>
    <xf numFmtId="0" fontId="11" fillId="0" borderId="0" xfId="0" applyFont="1" applyAlignment="1">
      <alignment horizontal="center"/>
    </xf>
    <xf numFmtId="0" fontId="2" fillId="2" borderId="0" xfId="0" applyFont="1" applyFill="1"/>
    <xf numFmtId="44" fontId="10" fillId="0" borderId="0" xfId="0" applyNumberFormat="1" applyFont="1" applyAlignment="1">
      <alignment horizontal="center" wrapText="1"/>
    </xf>
    <xf numFmtId="42" fontId="1" fillId="0" borderId="0" xfId="0" applyNumberFormat="1" applyFont="1" applyAlignment="1">
      <alignment horizontal="center"/>
    </xf>
    <xf numFmtId="0" fontId="13" fillId="0" borderId="0" xfId="0" applyFont="1"/>
    <xf numFmtId="0" fontId="17" fillId="2" borderId="0" xfId="0" applyFont="1" applyFill="1"/>
    <xf numFmtId="0" fontId="13" fillId="2" borderId="0" xfId="0" applyFont="1" applyFill="1"/>
    <xf numFmtId="0" fontId="3" fillId="0" borderId="0" xfId="0" applyFont="1" applyAlignment="1">
      <alignment horizontal="center"/>
    </xf>
    <xf numFmtId="0" fontId="16" fillId="0" borderId="4" xfId="3" applyFont="1" applyFill="1" applyBorder="1" applyAlignment="1">
      <alignment horizontal="center" vertical="center"/>
    </xf>
    <xf numFmtId="0" fontId="17" fillId="0" borderId="4" xfId="0" applyFont="1" applyBorder="1" applyAlignment="1">
      <alignment horizontal="center" wrapText="1"/>
    </xf>
    <xf numFmtId="0" fontId="18" fillId="0" borderId="4" xfId="0" applyFont="1" applyBorder="1" applyAlignment="1">
      <alignment horizontal="center"/>
    </xf>
    <xf numFmtId="0" fontId="17" fillId="0" borderId="4" xfId="0" applyFont="1" applyBorder="1" applyAlignment="1">
      <alignment horizontal="center"/>
    </xf>
    <xf numFmtId="14" fontId="17" fillId="0" borderId="4" xfId="0" applyNumberFormat="1" applyFont="1" applyBorder="1" applyAlignment="1">
      <alignment horizontal="center"/>
    </xf>
    <xf numFmtId="44" fontId="17" fillId="4" borderId="4" xfId="0" applyNumberFormat="1" applyFont="1" applyFill="1" applyBorder="1" applyAlignment="1">
      <alignment horizontal="center"/>
    </xf>
    <xf numFmtId="9" fontId="17" fillId="0" borderId="4" xfId="0" applyNumberFormat="1" applyFont="1" applyBorder="1" applyAlignment="1">
      <alignment horizontal="center"/>
    </xf>
    <xf numFmtId="164" fontId="17" fillId="0" borderId="4" xfId="0" applyNumberFormat="1" applyFont="1" applyBorder="1" applyAlignment="1">
      <alignment horizontal="right"/>
    </xf>
    <xf numFmtId="0" fontId="17" fillId="0" borderId="4" xfId="0" applyFont="1" applyBorder="1" applyAlignment="1">
      <alignment horizontal="left" wrapText="1"/>
    </xf>
    <xf numFmtId="0" fontId="16" fillId="0" borderId="4" xfId="3" applyFont="1" applyFill="1" applyBorder="1" applyAlignment="1">
      <alignment horizontal="center" vertical="center" wrapText="1"/>
    </xf>
    <xf numFmtId="9" fontId="17" fillId="0" borderId="4" xfId="0" applyNumberFormat="1" applyFont="1" applyBorder="1" applyAlignment="1">
      <alignment horizontal="center" wrapText="1"/>
    </xf>
    <xf numFmtId="42" fontId="17" fillId="0" borderId="4" xfId="0" applyNumberFormat="1" applyFont="1" applyBorder="1" applyAlignment="1">
      <alignment horizontal="center"/>
    </xf>
    <xf numFmtId="164" fontId="17" fillId="0" borderId="4" xfId="0" applyNumberFormat="1" applyFont="1" applyBorder="1" applyAlignment="1">
      <alignment horizontal="center"/>
    </xf>
    <xf numFmtId="0" fontId="17" fillId="0" borderId="5" xfId="0" applyFont="1" applyBorder="1" applyAlignment="1">
      <alignment horizontal="center"/>
    </xf>
    <xf numFmtId="14" fontId="17" fillId="0" borderId="5" xfId="0" applyNumberFormat="1" applyFont="1" applyBorder="1" applyAlignment="1">
      <alignment horizontal="center"/>
    </xf>
    <xf numFmtId="9" fontId="17" fillId="0" borderId="5" xfId="0" applyNumberFormat="1" applyFont="1" applyBorder="1" applyAlignment="1">
      <alignment horizontal="center"/>
    </xf>
    <xf numFmtId="44" fontId="17" fillId="0" borderId="4" xfId="0" applyNumberFormat="1" applyFont="1" applyBorder="1" applyAlignment="1">
      <alignment horizontal="center"/>
    </xf>
    <xf numFmtId="44" fontId="12" fillId="0" borderId="4" xfId="0" applyNumberFormat="1" applyFont="1" applyBorder="1" applyAlignment="1">
      <alignment horizontal="center" wrapText="1"/>
    </xf>
    <xf numFmtId="44" fontId="17" fillId="4" borderId="5" xfId="0" applyNumberFormat="1" applyFont="1" applyFill="1" applyBorder="1" applyAlignment="1">
      <alignment horizontal="center"/>
    </xf>
    <xf numFmtId="0" fontId="14" fillId="3" borderId="7" xfId="2" applyFont="1" applyFill="1" applyBorder="1" applyAlignment="1">
      <alignment horizontal="center"/>
    </xf>
    <xf numFmtId="0" fontId="14" fillId="3" borderId="7" xfId="2" applyFont="1" applyFill="1" applyBorder="1" applyAlignment="1">
      <alignment horizontal="center" wrapText="1"/>
    </xf>
    <xf numFmtId="0" fontId="14" fillId="3" borderId="6" xfId="2" applyFont="1" applyFill="1" applyBorder="1" applyAlignment="1">
      <alignment horizontal="center" wrapText="1"/>
    </xf>
    <xf numFmtId="44" fontId="17" fillId="0" borderId="5" xfId="0" applyNumberFormat="1" applyFont="1" applyBorder="1" applyAlignment="1">
      <alignment horizontal="center"/>
    </xf>
    <xf numFmtId="164" fontId="17" fillId="0" borderId="5" xfId="0" applyNumberFormat="1" applyFont="1" applyBorder="1" applyAlignment="1">
      <alignment horizontal="center"/>
    </xf>
    <xf numFmtId="0" fontId="17" fillId="0" borderId="5" xfId="0" applyFont="1" applyBorder="1" applyAlignment="1">
      <alignment horizontal="center" vertical="center"/>
    </xf>
    <xf numFmtId="0" fontId="19" fillId="0" borderId="5" xfId="0" applyFont="1" applyBorder="1" applyAlignment="1">
      <alignment horizontal="center"/>
    </xf>
    <xf numFmtId="44" fontId="12" fillId="0" borderId="5" xfId="0" applyNumberFormat="1" applyFont="1" applyBorder="1" applyAlignment="1">
      <alignment horizontal="center" wrapText="1"/>
    </xf>
    <xf numFmtId="0" fontId="20" fillId="0" borderId="0" xfId="0" applyFont="1"/>
    <xf numFmtId="0" fontId="21" fillId="0" borderId="0" xfId="0" applyFont="1"/>
    <xf numFmtId="0" fontId="22" fillId="0" borderId="0" xfId="0" applyFont="1"/>
    <xf numFmtId="0" fontId="17" fillId="0" borderId="8" xfId="0" applyFont="1" applyBorder="1" applyAlignment="1">
      <alignment horizontal="center" vertical="center"/>
    </xf>
    <xf numFmtId="0" fontId="17" fillId="0" borderId="8" xfId="0" applyFont="1" applyBorder="1" applyAlignment="1">
      <alignment horizontal="center" wrapText="1"/>
    </xf>
    <xf numFmtId="0" fontId="19" fillId="0" borderId="8" xfId="0" applyFont="1" applyBorder="1" applyAlignment="1">
      <alignment horizontal="center"/>
    </xf>
    <xf numFmtId="0" fontId="17" fillId="0" borderId="8" xfId="0" applyFont="1" applyBorder="1" applyAlignment="1">
      <alignment horizontal="center"/>
    </xf>
    <xf numFmtId="14" fontId="17" fillId="0" borderId="8" xfId="0" applyNumberFormat="1" applyFont="1" applyBorder="1" applyAlignment="1">
      <alignment horizontal="center"/>
    </xf>
    <xf numFmtId="9" fontId="17" fillId="0" borderId="8" xfId="0" applyNumberFormat="1" applyFont="1" applyBorder="1" applyAlignment="1">
      <alignment horizontal="center"/>
    </xf>
    <xf numFmtId="164" fontId="17" fillId="0" borderId="8" xfId="0" applyNumberFormat="1" applyFont="1" applyBorder="1" applyAlignment="1">
      <alignment horizontal="center"/>
    </xf>
    <xf numFmtId="0" fontId="20" fillId="4" borderId="0" xfId="0" applyFont="1" applyFill="1"/>
    <xf numFmtId="0" fontId="22" fillId="4" borderId="0" xfId="0" applyFont="1" applyFill="1"/>
    <xf numFmtId="44" fontId="17" fillId="0" borderId="8" xfId="0" applyNumberFormat="1" applyFont="1" applyBorder="1" applyAlignment="1">
      <alignment horizontal="center"/>
    </xf>
    <xf numFmtId="0" fontId="16" fillId="4" borderId="5" xfId="3" applyFont="1" applyFill="1" applyBorder="1" applyAlignment="1">
      <alignment horizontal="center" vertical="center"/>
    </xf>
    <xf numFmtId="0" fontId="17" fillId="4" borderId="5" xfId="0" applyFont="1" applyFill="1" applyBorder="1" applyAlignment="1">
      <alignment horizontal="center"/>
    </xf>
    <xf numFmtId="0" fontId="18" fillId="4" borderId="5" xfId="0" applyFont="1" applyFill="1" applyBorder="1" applyAlignment="1">
      <alignment horizontal="center"/>
    </xf>
    <xf numFmtId="14" fontId="17" fillId="4" borderId="5" xfId="0" applyNumberFormat="1" applyFont="1" applyFill="1" applyBorder="1" applyAlignment="1">
      <alignment horizontal="center"/>
    </xf>
    <xf numFmtId="0" fontId="17" fillId="4" borderId="5" xfId="0" applyFont="1" applyFill="1" applyBorder="1" applyAlignment="1">
      <alignment horizontal="left" wrapText="1"/>
    </xf>
    <xf numFmtId="164" fontId="17" fillId="4" borderId="5" xfId="0" applyNumberFormat="1" applyFont="1" applyFill="1" applyBorder="1" applyAlignment="1">
      <alignment horizontal="center"/>
    </xf>
    <xf numFmtId="0" fontId="16" fillId="4" borderId="4" xfId="3" applyFont="1" applyFill="1" applyBorder="1" applyAlignment="1">
      <alignment horizontal="center" vertical="center" wrapText="1"/>
    </xf>
    <xf numFmtId="0" fontId="17" fillId="4" borderId="4" xfId="0" applyFont="1" applyFill="1" applyBorder="1" applyAlignment="1">
      <alignment horizontal="center"/>
    </xf>
    <xf numFmtId="0" fontId="18" fillId="4" borderId="4" xfId="0" applyFont="1" applyFill="1" applyBorder="1" applyAlignment="1">
      <alignment horizontal="center"/>
    </xf>
    <xf numFmtId="14" fontId="17" fillId="4" borderId="4" xfId="0" applyNumberFormat="1" applyFont="1" applyFill="1" applyBorder="1" applyAlignment="1">
      <alignment horizontal="center"/>
    </xf>
    <xf numFmtId="44" fontId="17" fillId="4" borderId="4" xfId="0" applyNumberFormat="1" applyFont="1" applyFill="1" applyBorder="1" applyAlignment="1">
      <alignment horizontal="right"/>
    </xf>
    <xf numFmtId="0" fontId="17" fillId="4" borderId="4" xfId="0" applyFont="1" applyFill="1" applyBorder="1" applyAlignment="1">
      <alignment horizontal="left" wrapText="1"/>
    </xf>
    <xf numFmtId="164" fontId="17" fillId="4" borderId="4" xfId="0" applyNumberFormat="1" applyFont="1" applyFill="1" applyBorder="1" applyAlignment="1">
      <alignment horizontal="center"/>
    </xf>
    <xf numFmtId="44" fontId="17" fillId="4" borderId="4" xfId="0" applyNumberFormat="1" applyFont="1" applyFill="1" applyBorder="1"/>
    <xf numFmtId="0" fontId="16" fillId="4" borderId="4" xfId="3" applyFont="1" applyFill="1" applyBorder="1" applyAlignment="1">
      <alignment horizontal="center" vertical="center"/>
    </xf>
    <xf numFmtId="0" fontId="23" fillId="0" borderId="0" xfId="0" applyFont="1"/>
    <xf numFmtId="49" fontId="17" fillId="0" borderId="4" xfId="0" applyNumberFormat="1" applyFont="1" applyBorder="1" applyAlignment="1">
      <alignment horizontal="center" wrapText="1"/>
    </xf>
    <xf numFmtId="165" fontId="23" fillId="0" borderId="0" xfId="0" applyNumberFormat="1" applyFont="1"/>
    <xf numFmtId="0" fontId="17" fillId="0" borderId="5" xfId="0" applyFont="1" applyBorder="1" applyAlignment="1">
      <alignment horizontal="left" vertical="top" wrapText="1"/>
    </xf>
    <xf numFmtId="0" fontId="17" fillId="4" borderId="5" xfId="0" applyFont="1" applyFill="1" applyBorder="1" applyAlignment="1">
      <alignment horizontal="left" vertical="top" wrapText="1"/>
    </xf>
    <xf numFmtId="0" fontId="17" fillId="0" borderId="4" xfId="0" applyFont="1" applyBorder="1" applyAlignment="1">
      <alignment horizontal="center" vertical="center" wrapText="1"/>
    </xf>
    <xf numFmtId="0" fontId="17" fillId="0" borderId="0" xfId="0" applyFont="1"/>
    <xf numFmtId="0" fontId="14" fillId="3" borderId="10" xfId="2" applyFont="1" applyFill="1" applyBorder="1" applyAlignment="1">
      <alignment horizontal="center"/>
    </xf>
    <xf numFmtId="0" fontId="14" fillId="3" borderId="10" xfId="2" applyFont="1" applyFill="1" applyBorder="1" applyAlignment="1">
      <alignment horizontal="center" wrapText="1"/>
    </xf>
    <xf numFmtId="0" fontId="14" fillId="3" borderId="11" xfId="2" applyFont="1" applyFill="1" applyBorder="1" applyAlignment="1">
      <alignment horizontal="center" wrapText="1"/>
    </xf>
    <xf numFmtId="0" fontId="14" fillId="3" borderId="0" xfId="2" applyFont="1" applyFill="1" applyBorder="1" applyAlignment="1">
      <alignment horizontal="center"/>
    </xf>
    <xf numFmtId="0" fontId="14" fillId="3" borderId="0" xfId="2" applyFont="1" applyFill="1" applyBorder="1" applyAlignment="1">
      <alignment horizontal="center" wrapText="1"/>
    </xf>
    <xf numFmtId="0" fontId="25" fillId="3" borderId="12" xfId="2" applyFont="1" applyFill="1" applyBorder="1" applyAlignment="1">
      <alignment horizontal="left"/>
    </xf>
    <xf numFmtId="0" fontId="14" fillId="3" borderId="13" xfId="2" applyFont="1" applyFill="1" applyBorder="1" applyAlignment="1">
      <alignment horizontal="center"/>
    </xf>
    <xf numFmtId="0" fontId="0" fillId="2" borderId="0" xfId="0" applyFill="1"/>
    <xf numFmtId="0" fontId="23" fillId="2" borderId="0" xfId="0" applyFont="1" applyFill="1"/>
    <xf numFmtId="0" fontId="21" fillId="2" borderId="0" xfId="0" applyFont="1" applyFill="1"/>
    <xf numFmtId="0" fontId="20" fillId="2" borderId="0" xfId="0" applyFont="1" applyFill="1"/>
    <xf numFmtId="0" fontId="18" fillId="2" borderId="9" xfId="0" applyFont="1" applyFill="1" applyBorder="1" applyAlignment="1">
      <alignment horizontal="center"/>
    </xf>
    <xf numFmtId="0" fontId="18" fillId="2" borderId="9" xfId="0" applyFont="1" applyFill="1" applyBorder="1" applyAlignment="1">
      <alignment horizontal="center" wrapText="1"/>
    </xf>
    <xf numFmtId="165" fontId="17" fillId="2" borderId="0" xfId="4" applyNumberFormat="1" applyFont="1" applyFill="1"/>
    <xf numFmtId="0" fontId="24" fillId="2" borderId="0" xfId="0" applyFont="1" applyFill="1" applyAlignment="1">
      <alignment horizontal="right"/>
    </xf>
    <xf numFmtId="165" fontId="20" fillId="2" borderId="0" xfId="4" applyNumberFormat="1" applyFont="1" applyFill="1"/>
    <xf numFmtId="165" fontId="17" fillId="2" borderId="0" xfId="0" applyNumberFormat="1" applyFont="1" applyFill="1"/>
    <xf numFmtId="0" fontId="18" fillId="2" borderId="0" xfId="0" applyFont="1" applyFill="1"/>
    <xf numFmtId="0" fontId="15" fillId="2" borderId="0" xfId="3" applyFill="1"/>
    <xf numFmtId="43" fontId="17" fillId="2" borderId="0" xfId="0" applyNumberFormat="1" applyFont="1" applyFill="1"/>
    <xf numFmtId="43" fontId="26" fillId="2" borderId="0" xfId="0" applyNumberFormat="1" applyFont="1" applyFill="1" applyAlignment="1">
      <alignment horizontal="right"/>
    </xf>
    <xf numFmtId="0" fontId="22" fillId="2" borderId="0" xfId="0" applyFont="1" applyFill="1"/>
    <xf numFmtId="0" fontId="17" fillId="2" borderId="0" xfId="0" applyFont="1" applyFill="1" applyAlignment="1">
      <alignment horizontal="center"/>
    </xf>
    <xf numFmtId="168" fontId="17" fillId="2" borderId="0" xfId="0" applyNumberFormat="1" applyFont="1" applyFill="1"/>
    <xf numFmtId="0" fontId="17" fillId="2" borderId="9" xfId="0" applyFont="1" applyFill="1" applyBorder="1" applyAlignment="1">
      <alignment horizontal="center"/>
    </xf>
    <xf numFmtId="165" fontId="17" fillId="2" borderId="9" xfId="0" applyNumberFormat="1" applyFont="1" applyFill="1" applyBorder="1"/>
    <xf numFmtId="0" fontId="17" fillId="2" borderId="9" xfId="0" applyFont="1" applyFill="1" applyBorder="1"/>
    <xf numFmtId="168" fontId="17" fillId="2" borderId="9" xfId="0" applyNumberFormat="1" applyFont="1" applyFill="1" applyBorder="1"/>
    <xf numFmtId="165" fontId="18" fillId="2" borderId="0" xfId="0" applyNumberFormat="1" applyFont="1" applyFill="1"/>
    <xf numFmtId="0" fontId="15" fillId="2" borderId="0" xfId="3" applyNumberFormat="1" applyFill="1"/>
    <xf numFmtId="0" fontId="18" fillId="2" borderId="0" xfId="0" applyFont="1" applyFill="1" applyAlignment="1">
      <alignment horizontal="right"/>
    </xf>
    <xf numFmtId="0" fontId="13" fillId="2" borderId="16" xfId="0" applyFont="1" applyFill="1" applyBorder="1"/>
    <xf numFmtId="0" fontId="14" fillId="3" borderId="17" xfId="2" applyFont="1" applyFill="1" applyBorder="1" applyAlignment="1">
      <alignment horizontal="center" wrapText="1"/>
    </xf>
    <xf numFmtId="0" fontId="21" fillId="2" borderId="0" xfId="0" applyFont="1" applyFill="1" applyAlignment="1">
      <alignment horizontal="right"/>
    </xf>
    <xf numFmtId="0" fontId="20" fillId="2" borderId="9" xfId="0" applyFont="1" applyFill="1" applyBorder="1"/>
    <xf numFmtId="0" fontId="16" fillId="2" borderId="4" xfId="3" applyFont="1" applyFill="1" applyBorder="1" applyAlignment="1">
      <alignment horizontal="center" vertical="center" wrapText="1"/>
    </xf>
    <xf numFmtId="0" fontId="17" fillId="2" borderId="4" xfId="0" applyFont="1" applyFill="1" applyBorder="1" applyAlignment="1">
      <alignment horizontal="center"/>
    </xf>
    <xf numFmtId="0" fontId="18" fillId="2" borderId="4" xfId="0" applyFont="1" applyFill="1" applyBorder="1" applyAlignment="1">
      <alignment horizontal="center"/>
    </xf>
    <xf numFmtId="14" fontId="17" fillId="2" borderId="4" xfId="0" applyNumberFormat="1" applyFont="1" applyFill="1" applyBorder="1" applyAlignment="1">
      <alignment horizontal="center"/>
    </xf>
    <xf numFmtId="44" fontId="17" fillId="2" borderId="4" xfId="0" applyNumberFormat="1" applyFont="1" applyFill="1" applyBorder="1" applyAlignment="1">
      <alignment horizontal="center"/>
    </xf>
    <xf numFmtId="164" fontId="17" fillId="2" borderId="4" xfId="0" applyNumberFormat="1" applyFont="1" applyFill="1" applyBorder="1" applyAlignment="1">
      <alignment horizontal="center"/>
    </xf>
    <xf numFmtId="0" fontId="17" fillId="2" borderId="4" xfId="0" applyFont="1" applyFill="1" applyBorder="1" applyAlignment="1">
      <alignment horizontal="center" vertical="center" wrapText="1"/>
    </xf>
    <xf numFmtId="9" fontId="17" fillId="2" borderId="4" xfId="0" applyNumberFormat="1" applyFont="1" applyFill="1" applyBorder="1" applyAlignment="1">
      <alignment horizontal="center"/>
    </xf>
    <xf numFmtId="164" fontId="17" fillId="2" borderId="4" xfId="0" applyNumberFormat="1" applyFont="1" applyFill="1" applyBorder="1"/>
    <xf numFmtId="14" fontId="17" fillId="2" borderId="4" xfId="0" applyNumberFormat="1" applyFont="1" applyFill="1" applyBorder="1" applyAlignment="1">
      <alignment horizontal="center" vertical="center"/>
    </xf>
    <xf numFmtId="43" fontId="13" fillId="2" borderId="0" xfId="4" applyFont="1" applyFill="1"/>
    <xf numFmtId="165" fontId="13" fillId="2" borderId="0" xfId="4" applyNumberFormat="1" applyFont="1" applyFill="1"/>
    <xf numFmtId="165" fontId="13" fillId="2" borderId="0" xfId="0" applyNumberFormat="1" applyFont="1" applyFill="1"/>
    <xf numFmtId="43" fontId="13" fillId="2" borderId="0" xfId="0" applyNumberFormat="1" applyFont="1" applyFill="1"/>
    <xf numFmtId="0" fontId="20" fillId="2" borderId="21" xfId="0" applyFont="1" applyFill="1" applyBorder="1"/>
    <xf numFmtId="0" fontId="20" fillId="2" borderId="22" xfId="0" applyFont="1" applyFill="1" applyBorder="1" applyAlignment="1">
      <alignment horizontal="center"/>
    </xf>
    <xf numFmtId="0" fontId="20" fillId="2" borderId="23" xfId="0" applyFont="1" applyFill="1" applyBorder="1" applyAlignment="1">
      <alignment horizontal="center"/>
    </xf>
    <xf numFmtId="0" fontId="20" fillId="2" borderId="24" xfId="0" applyFont="1" applyFill="1" applyBorder="1" applyAlignment="1">
      <alignment horizontal="center"/>
    </xf>
    <xf numFmtId="14" fontId="20" fillId="2" borderId="20" xfId="0" applyNumberFormat="1" applyFont="1" applyFill="1" applyBorder="1" applyAlignment="1">
      <alignment horizontal="center"/>
    </xf>
    <xf numFmtId="0" fontId="20" fillId="2" borderId="9" xfId="0" applyFont="1" applyFill="1" applyBorder="1" applyAlignment="1">
      <alignment horizontal="center"/>
    </xf>
    <xf numFmtId="44" fontId="20" fillId="2" borderId="21" xfId="1" applyFont="1" applyFill="1" applyBorder="1" applyAlignment="1">
      <alignment horizontal="center"/>
    </xf>
    <xf numFmtId="0" fontId="20" fillId="2" borderId="18" xfId="0" applyFont="1" applyFill="1" applyBorder="1" applyAlignment="1">
      <alignment horizontal="right"/>
    </xf>
    <xf numFmtId="0" fontId="20" fillId="2" borderId="19" xfId="0" applyFont="1" applyFill="1" applyBorder="1" applyAlignment="1">
      <alignment horizontal="left"/>
    </xf>
    <xf numFmtId="0" fontId="20" fillId="2" borderId="20" xfId="0" applyFont="1" applyFill="1" applyBorder="1" applyAlignment="1">
      <alignment horizontal="right"/>
    </xf>
    <xf numFmtId="0" fontId="20" fillId="2" borderId="0" xfId="0" applyFont="1" applyFill="1" applyAlignment="1">
      <alignment horizontal="center"/>
    </xf>
    <xf numFmtId="14" fontId="20" fillId="2" borderId="16" xfId="0" applyNumberFormat="1" applyFont="1" applyFill="1" applyBorder="1"/>
    <xf numFmtId="14" fontId="20" fillId="2" borderId="0" xfId="0" applyNumberFormat="1" applyFont="1" applyFill="1"/>
    <xf numFmtId="44" fontId="0" fillId="2" borderId="0" xfId="1" applyFont="1" applyFill="1"/>
    <xf numFmtId="14" fontId="20" fillId="2" borderId="18" xfId="0" applyNumberFormat="1" applyFont="1" applyFill="1" applyBorder="1"/>
    <xf numFmtId="14" fontId="20" fillId="2" borderId="22" xfId="0" applyNumberFormat="1" applyFont="1" applyFill="1" applyBorder="1"/>
    <xf numFmtId="0" fontId="20" fillId="2" borderId="18" xfId="0" applyFont="1" applyFill="1" applyBorder="1" applyAlignment="1">
      <alignment horizontal="center"/>
    </xf>
    <xf numFmtId="0" fontId="20" fillId="2" borderId="15" xfId="0" applyFont="1" applyFill="1" applyBorder="1" applyAlignment="1">
      <alignment horizontal="center"/>
    </xf>
    <xf numFmtId="43" fontId="20" fillId="2" borderId="17" xfId="4" applyFont="1" applyFill="1" applyBorder="1"/>
    <xf numFmtId="0" fontId="20" fillId="2" borderId="20" xfId="0" applyFont="1" applyFill="1" applyBorder="1"/>
    <xf numFmtId="0" fontId="20" fillId="2" borderId="16" xfId="0" applyFont="1" applyFill="1" applyBorder="1" applyAlignment="1">
      <alignment horizontal="center"/>
    </xf>
    <xf numFmtId="0" fontId="20" fillId="2" borderId="20" xfId="0" applyFont="1" applyFill="1" applyBorder="1" applyAlignment="1">
      <alignment horizontal="center"/>
    </xf>
    <xf numFmtId="14" fontId="20" fillId="2" borderId="9" xfId="0" applyNumberFormat="1" applyFont="1" applyFill="1" applyBorder="1"/>
    <xf numFmtId="43" fontId="20" fillId="2" borderId="21" xfId="4" applyFont="1" applyFill="1" applyBorder="1"/>
    <xf numFmtId="0" fontId="3" fillId="2" borderId="9" xfId="0" applyFont="1" applyFill="1" applyBorder="1" applyAlignment="1">
      <alignment horizontal="right"/>
    </xf>
    <xf numFmtId="43" fontId="20" fillId="2" borderId="21" xfId="0" applyNumberFormat="1" applyFont="1" applyFill="1" applyBorder="1"/>
    <xf numFmtId="0" fontId="20" fillId="2" borderId="23" xfId="0" applyFont="1" applyFill="1" applyBorder="1"/>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14" fontId="20" fillId="2" borderId="15" xfId="0" applyNumberFormat="1" applyFont="1" applyFill="1" applyBorder="1" applyAlignment="1">
      <alignment horizontal="center"/>
    </xf>
    <xf numFmtId="43" fontId="20" fillId="2" borderId="19" xfId="4" applyFont="1" applyFill="1" applyBorder="1" applyAlignment="1">
      <alignment horizontal="center"/>
    </xf>
    <xf numFmtId="14" fontId="20" fillId="2" borderId="0" xfId="0" applyNumberFormat="1" applyFont="1" applyFill="1" applyAlignment="1">
      <alignment horizontal="center"/>
    </xf>
    <xf numFmtId="43" fontId="20" fillId="2" borderId="0" xfId="4" applyFont="1" applyFill="1" applyBorder="1" applyAlignment="1">
      <alignment horizontal="center"/>
    </xf>
    <xf numFmtId="43" fontId="20" fillId="2" borderId="17" xfId="4" applyFont="1" applyFill="1" applyBorder="1" applyAlignment="1">
      <alignment horizontal="center"/>
    </xf>
    <xf numFmtId="0" fontId="20" fillId="2" borderId="22" xfId="0" applyFont="1" applyFill="1" applyBorder="1"/>
    <xf numFmtId="0" fontId="3" fillId="2" borderId="23" xfId="0" applyFont="1" applyFill="1" applyBorder="1" applyAlignment="1">
      <alignment horizontal="right"/>
    </xf>
    <xf numFmtId="43" fontId="20" fillId="2" borderId="24" xfId="0" applyNumberFormat="1" applyFont="1" applyFill="1" applyBorder="1"/>
    <xf numFmtId="43" fontId="20" fillId="2" borderId="21" xfId="4" applyFont="1" applyFill="1" applyBorder="1" applyAlignment="1">
      <alignment horizontal="center"/>
    </xf>
    <xf numFmtId="14" fontId="20" fillId="2" borderId="9" xfId="0" applyNumberFormat="1" applyFont="1" applyFill="1" applyBorder="1" applyAlignment="1">
      <alignment horizontal="center"/>
    </xf>
    <xf numFmtId="0" fontId="20" fillId="2" borderId="18" xfId="0" applyFont="1" applyFill="1" applyBorder="1"/>
    <xf numFmtId="44" fontId="17" fillId="2" borderId="4" xfId="0" applyNumberFormat="1" applyFont="1" applyFill="1" applyBorder="1" applyAlignment="1">
      <alignment horizontal="right"/>
    </xf>
    <xf numFmtId="0" fontId="17" fillId="2" borderId="4" xfId="0" applyFont="1" applyFill="1" applyBorder="1" applyAlignment="1">
      <alignment horizontal="left" wrapText="1"/>
    </xf>
    <xf numFmtId="0" fontId="17" fillId="2" borderId="5" xfId="0" applyFont="1" applyFill="1" applyBorder="1" applyAlignment="1">
      <alignment horizontal="left" vertical="top" wrapText="1"/>
    </xf>
    <xf numFmtId="0" fontId="19" fillId="0" borderId="4" xfId="0" applyFont="1" applyBorder="1" applyAlignment="1">
      <alignment horizontal="center"/>
    </xf>
    <xf numFmtId="0" fontId="30" fillId="0" borderId="0" xfId="0" applyFont="1"/>
    <xf numFmtId="0" fontId="31" fillId="3" borderId="7" xfId="2" applyFont="1" applyFill="1" applyBorder="1" applyAlignment="1">
      <alignment horizontal="center" wrapText="1"/>
    </xf>
    <xf numFmtId="0" fontId="31" fillId="3" borderId="7" xfId="2" applyFont="1" applyFill="1" applyBorder="1" applyAlignment="1">
      <alignment horizontal="center"/>
    </xf>
    <xf numFmtId="0" fontId="30" fillId="0" borderId="5" xfId="0" applyFont="1" applyBorder="1" applyAlignment="1">
      <alignment horizontal="center" vertical="center" wrapText="1"/>
    </xf>
    <xf numFmtId="0" fontId="29" fillId="0" borderId="4" xfId="0" applyFont="1" applyBorder="1" applyAlignment="1">
      <alignment horizontal="center" vertical="center"/>
    </xf>
    <xf numFmtId="9" fontId="30" fillId="0" borderId="5" xfId="0" applyNumberFormat="1" applyFont="1" applyBorder="1" applyAlignment="1">
      <alignment horizontal="center" vertical="center"/>
    </xf>
    <xf numFmtId="0" fontId="33" fillId="0" borderId="4" xfId="3" applyFont="1" applyFill="1" applyBorder="1" applyAlignment="1">
      <alignment horizontal="center" vertical="center" wrapText="1"/>
    </xf>
    <xf numFmtId="0" fontId="30" fillId="0" borderId="4" xfId="0" applyFont="1" applyBorder="1" applyAlignment="1">
      <alignment horizontal="center" vertical="center" wrapText="1"/>
    </xf>
    <xf numFmtId="0" fontId="30" fillId="0" borderId="4" xfId="0" applyFont="1" applyBorder="1" applyAlignment="1">
      <alignment horizontal="center" vertical="center"/>
    </xf>
    <xf numFmtId="14" fontId="30" fillId="0" borderId="4" xfId="0" applyNumberFormat="1" applyFont="1" applyBorder="1" applyAlignment="1">
      <alignment horizontal="center" vertical="center"/>
    </xf>
    <xf numFmtId="9" fontId="30" fillId="0" borderId="4" xfId="0" applyNumberFormat="1" applyFont="1" applyBorder="1" applyAlignment="1">
      <alignment horizontal="center" vertical="center" wrapText="1"/>
    </xf>
    <xf numFmtId="9" fontId="30" fillId="0" borderId="4" xfId="0" applyNumberFormat="1" applyFont="1" applyBorder="1" applyAlignment="1">
      <alignment horizontal="center" vertical="center"/>
    </xf>
    <xf numFmtId="164" fontId="30" fillId="0" borderId="4" xfId="0" applyNumberFormat="1" applyFont="1" applyBorder="1" applyAlignment="1">
      <alignment horizontal="center" vertical="center"/>
    </xf>
    <xf numFmtId="0" fontId="33" fillId="0" borderId="4" xfId="3" applyFont="1" applyFill="1" applyBorder="1" applyAlignment="1">
      <alignment horizontal="center" vertical="center"/>
    </xf>
    <xf numFmtId="164" fontId="30" fillId="0" borderId="4" xfId="0" applyNumberFormat="1" applyFont="1" applyBorder="1" applyAlignment="1">
      <alignment horizontal="center"/>
    </xf>
    <xf numFmtId="44" fontId="30" fillId="0" borderId="4" xfId="0" applyNumberFormat="1" applyFont="1" applyBorder="1" applyAlignment="1">
      <alignment horizontal="center" vertical="center" wrapText="1"/>
    </xf>
    <xf numFmtId="44" fontId="30" fillId="0" borderId="4" xfId="0" applyNumberFormat="1" applyFont="1" applyBorder="1" applyAlignment="1">
      <alignment horizontal="center"/>
    </xf>
    <xf numFmtId="0" fontId="30" fillId="0" borderId="5" xfId="0" applyFont="1" applyBorder="1" applyAlignment="1">
      <alignment horizontal="left" vertical="top" wrapText="1"/>
    </xf>
    <xf numFmtId="44" fontId="30" fillId="0" borderId="4" xfId="0" applyNumberFormat="1" applyFont="1" applyBorder="1" applyAlignment="1">
      <alignment horizontal="center" vertical="center"/>
    </xf>
    <xf numFmtId="44" fontId="30" fillId="0" borderId="4" xfId="0" applyNumberFormat="1" applyFont="1" applyBorder="1"/>
    <xf numFmtId="44" fontId="36" fillId="0" borderId="4" xfId="0" applyNumberFormat="1" applyFont="1" applyBorder="1" applyAlignment="1">
      <alignment horizontal="center" wrapText="1"/>
    </xf>
    <xf numFmtId="0" fontId="33" fillId="0" borderId="4" xfId="3" applyFont="1" applyBorder="1" applyAlignment="1">
      <alignment horizontal="center" vertical="center" wrapText="1"/>
    </xf>
    <xf numFmtId="0" fontId="33" fillId="0" borderId="4" xfId="3" applyFont="1" applyBorder="1" applyAlignment="1">
      <alignment horizontal="center" vertical="center"/>
    </xf>
    <xf numFmtId="164" fontId="30" fillId="0" borderId="4" xfId="0" applyNumberFormat="1" applyFont="1" applyBorder="1" applyAlignment="1">
      <alignment horizontal="right" vertical="center"/>
    </xf>
    <xf numFmtId="0" fontId="30" fillId="2" borderId="0" xfId="0" applyFont="1" applyFill="1"/>
    <xf numFmtId="0" fontId="29" fillId="2" borderId="0" xfId="0" applyFont="1" applyFill="1"/>
    <xf numFmtId="0" fontId="30" fillId="2" borderId="0" xfId="0" applyFont="1" applyFill="1" applyAlignment="1">
      <alignment horizontal="center"/>
    </xf>
    <xf numFmtId="0" fontId="37" fillId="0" borderId="0" xfId="0" applyFont="1"/>
    <xf numFmtId="0" fontId="38" fillId="3" borderId="12" xfId="2" applyFont="1" applyFill="1" applyBorder="1" applyAlignment="1">
      <alignment horizontal="left"/>
    </xf>
    <xf numFmtId="0" fontId="31" fillId="3" borderId="13" xfId="2" applyFont="1" applyFill="1" applyBorder="1" applyAlignment="1">
      <alignment horizontal="center"/>
    </xf>
    <xf numFmtId="0" fontId="31" fillId="3" borderId="0" xfId="2" applyFont="1" applyFill="1" applyBorder="1" applyAlignment="1">
      <alignment horizontal="center" wrapText="1"/>
    </xf>
    <xf numFmtId="0" fontId="31" fillId="3" borderId="0" xfId="2" applyFont="1" applyFill="1" applyBorder="1" applyAlignment="1">
      <alignment horizontal="center"/>
    </xf>
    <xf numFmtId="0" fontId="31" fillId="3" borderId="17" xfId="2" applyFont="1" applyFill="1" applyBorder="1" applyAlignment="1">
      <alignment horizontal="center" wrapText="1"/>
    </xf>
    <xf numFmtId="0" fontId="31" fillId="3" borderId="10" xfId="2" applyFont="1" applyFill="1" applyBorder="1" applyAlignment="1">
      <alignment horizontal="center" wrapText="1"/>
    </xf>
    <xf numFmtId="0" fontId="31" fillId="3" borderId="10" xfId="2" applyFont="1" applyFill="1" applyBorder="1" applyAlignment="1">
      <alignment horizontal="center"/>
    </xf>
    <xf numFmtId="0" fontId="31" fillId="3" borderId="11" xfId="2" applyFont="1" applyFill="1" applyBorder="1" applyAlignment="1">
      <alignment horizontal="center" wrapText="1"/>
    </xf>
    <xf numFmtId="0" fontId="37" fillId="2" borderId="0" xfId="0" applyFont="1" applyFill="1"/>
    <xf numFmtId="9" fontId="29" fillId="2" borderId="0" xfId="0" applyNumberFormat="1" applyFont="1" applyFill="1" applyAlignment="1">
      <alignment horizontal="left"/>
    </xf>
    <xf numFmtId="43" fontId="29" fillId="2" borderId="0" xfId="0" applyNumberFormat="1" applyFont="1" applyFill="1" applyAlignment="1">
      <alignment horizontal="left"/>
    </xf>
    <xf numFmtId="0" fontId="39" fillId="2" borderId="0" xfId="0" applyFont="1" applyFill="1" applyAlignment="1">
      <alignment vertical="top" wrapText="1"/>
    </xf>
    <xf numFmtId="0" fontId="39" fillId="2" borderId="0" xfId="0" applyFont="1" applyFill="1"/>
    <xf numFmtId="43" fontId="29" fillId="2" borderId="0" xfId="0" applyNumberFormat="1" applyFont="1" applyFill="1" applyAlignment="1">
      <alignment horizontal="right"/>
    </xf>
    <xf numFmtId="0" fontId="31" fillId="3" borderId="14" xfId="2" applyFont="1" applyFill="1" applyBorder="1" applyAlignment="1">
      <alignment horizontal="center"/>
    </xf>
    <xf numFmtId="0" fontId="33" fillId="0" borderId="5" xfId="3" applyFont="1" applyFill="1" applyBorder="1" applyAlignment="1">
      <alignment horizontal="center" vertical="center" wrapText="1"/>
    </xf>
    <xf numFmtId="0" fontId="34" fillId="0" borderId="5" xfId="0" applyFont="1" applyBorder="1" applyAlignment="1">
      <alignment horizontal="center" vertical="center" wrapText="1"/>
    </xf>
    <xf numFmtId="14" fontId="30" fillId="0" borderId="5" xfId="0" applyNumberFormat="1" applyFont="1" applyBorder="1" applyAlignment="1">
      <alignment horizontal="center" vertical="center" wrapText="1"/>
    </xf>
    <xf numFmtId="44" fontId="30" fillId="0" borderId="5" xfId="0" applyNumberFormat="1" applyFont="1" applyBorder="1" applyAlignment="1">
      <alignment horizontal="center" vertical="center" wrapText="1"/>
    </xf>
    <xf numFmtId="9" fontId="30" fillId="0" borderId="5" xfId="0" applyNumberFormat="1" applyFont="1" applyBorder="1" applyAlignment="1">
      <alignment horizontal="center" vertical="center" wrapText="1"/>
    </xf>
    <xf numFmtId="164" fontId="30" fillId="0" borderId="5" xfId="0" applyNumberFormat="1" applyFont="1" applyBorder="1" applyAlignment="1">
      <alignment horizontal="center" vertical="center" wrapText="1"/>
    </xf>
    <xf numFmtId="164" fontId="30" fillId="0" borderId="5" xfId="0" applyNumberFormat="1" applyFont="1" applyBorder="1" applyAlignment="1">
      <alignment horizontal="center" wrapText="1"/>
    </xf>
    <xf numFmtId="0" fontId="29" fillId="2" borderId="9" xfId="0" applyFont="1" applyFill="1" applyBorder="1" applyAlignment="1">
      <alignment horizontal="center"/>
    </xf>
    <xf numFmtId="0" fontId="29" fillId="2" borderId="9" xfId="0" applyFont="1" applyFill="1" applyBorder="1" applyAlignment="1">
      <alignment horizontal="center" wrapText="1"/>
    </xf>
    <xf numFmtId="165" fontId="30" fillId="2" borderId="0" xfId="4" applyNumberFormat="1" applyFont="1" applyFill="1"/>
    <xf numFmtId="0" fontId="39" fillId="2" borderId="0" xfId="0" applyFont="1" applyFill="1" applyAlignment="1">
      <alignment horizontal="right"/>
    </xf>
    <xf numFmtId="0" fontId="37" fillId="2" borderId="0" xfId="0" applyFont="1" applyFill="1" applyAlignment="1">
      <alignment horizontal="center"/>
    </xf>
    <xf numFmtId="0" fontId="29" fillId="2" borderId="0" xfId="0" applyFont="1" applyFill="1" applyAlignment="1">
      <alignment horizontal="center" wrapText="1"/>
    </xf>
    <xf numFmtId="165" fontId="30" fillId="2" borderId="0" xfId="4" applyNumberFormat="1" applyFont="1" applyFill="1" applyAlignment="1">
      <alignment horizontal="right"/>
    </xf>
    <xf numFmtId="43" fontId="30" fillId="2" borderId="0" xfId="4" applyFont="1" applyFill="1"/>
    <xf numFmtId="0" fontId="37" fillId="2" borderId="0" xfId="0" applyFont="1" applyFill="1" applyAlignment="1">
      <alignment horizontal="right" wrapText="1"/>
    </xf>
    <xf numFmtId="165" fontId="30" fillId="2" borderId="0" xfId="4" applyNumberFormat="1" applyFont="1" applyFill="1" applyAlignment="1">
      <alignment horizontal="center"/>
    </xf>
    <xf numFmtId="165" fontId="30" fillId="2" borderId="0" xfId="4" applyNumberFormat="1" applyFont="1" applyFill="1" applyBorder="1"/>
    <xf numFmtId="165" fontId="37" fillId="2" borderId="0" xfId="4" applyNumberFormat="1" applyFont="1" applyFill="1" applyBorder="1" applyAlignment="1">
      <alignment horizontal="right" wrapText="1"/>
    </xf>
    <xf numFmtId="0" fontId="30" fillId="2" borderId="9" xfId="0" applyFont="1" applyFill="1" applyBorder="1"/>
    <xf numFmtId="165" fontId="30" fillId="2" borderId="9" xfId="4" applyNumberFormat="1" applyFont="1" applyFill="1" applyBorder="1"/>
    <xf numFmtId="165" fontId="30" fillId="0" borderId="9" xfId="4" applyNumberFormat="1" applyFont="1" applyFill="1" applyBorder="1"/>
    <xf numFmtId="165" fontId="30" fillId="2" borderId="9" xfId="4" applyNumberFormat="1" applyFont="1" applyFill="1" applyBorder="1" applyAlignment="1">
      <alignment horizontal="center"/>
    </xf>
    <xf numFmtId="165" fontId="37" fillId="2" borderId="0" xfId="0" applyNumberFormat="1" applyFont="1" applyFill="1"/>
    <xf numFmtId="0" fontId="40" fillId="2" borderId="0" xfId="0" applyFont="1" applyFill="1" applyAlignment="1">
      <alignment horizontal="right"/>
    </xf>
    <xf numFmtId="43" fontId="37" fillId="2" borderId="0" xfId="4" applyFont="1" applyFill="1"/>
    <xf numFmtId="43" fontId="37" fillId="2" borderId="0" xfId="0" applyNumberFormat="1" applyFont="1" applyFill="1"/>
    <xf numFmtId="165" fontId="30" fillId="2" borderId="0" xfId="0" applyNumberFormat="1" applyFont="1" applyFill="1"/>
    <xf numFmtId="0" fontId="29" fillId="2" borderId="0" xfId="0" applyFont="1" applyFill="1" applyAlignment="1">
      <alignment horizontal="right"/>
    </xf>
    <xf numFmtId="0" fontId="35" fillId="2" borderId="0" xfId="3" applyFont="1" applyFill="1" applyAlignment="1">
      <alignment horizontal="left"/>
    </xf>
    <xf numFmtId="166" fontId="30" fillId="2" borderId="0" xfId="0" applyNumberFormat="1" applyFont="1" applyFill="1"/>
    <xf numFmtId="167" fontId="30" fillId="2" borderId="0" xfId="0" applyNumberFormat="1" applyFont="1" applyFill="1"/>
    <xf numFmtId="167" fontId="35" fillId="2" borderId="0" xfId="3" applyNumberFormat="1" applyFont="1" applyFill="1"/>
    <xf numFmtId="1" fontId="30" fillId="2" borderId="0" xfId="0" applyNumberFormat="1" applyFont="1" applyFill="1"/>
    <xf numFmtId="0" fontId="35" fillId="2" borderId="0" xfId="3" applyFont="1" applyFill="1"/>
    <xf numFmtId="43" fontId="30" fillId="2" borderId="0" xfId="0" applyNumberFormat="1" applyFont="1" applyFill="1"/>
    <xf numFmtId="0" fontId="30" fillId="2" borderId="16" xfId="0" applyFont="1" applyFill="1" applyBorder="1"/>
    <xf numFmtId="0" fontId="34" fillId="0" borderId="4" xfId="0" applyFont="1" applyBorder="1" applyAlignment="1">
      <alignment horizontal="center" vertical="center"/>
    </xf>
    <xf numFmtId="42" fontId="30" fillId="0" borderId="8" xfId="0" applyNumberFormat="1" applyFont="1" applyBorder="1" applyAlignment="1">
      <alignment horizontal="center"/>
    </xf>
    <xf numFmtId="6" fontId="30" fillId="2" borderId="0" xfId="0" applyNumberFormat="1" applyFont="1" applyFill="1" applyAlignment="1">
      <alignment horizontal="center"/>
    </xf>
    <xf numFmtId="168" fontId="30" fillId="2" borderId="0" xfId="0" applyNumberFormat="1" applyFont="1" applyFill="1"/>
    <xf numFmtId="165" fontId="30" fillId="2" borderId="0" xfId="0" applyNumberFormat="1" applyFont="1" applyFill="1" applyAlignment="1">
      <alignment horizontal="right"/>
    </xf>
    <xf numFmtId="168" fontId="30" fillId="2" borderId="0" xfId="0" applyNumberFormat="1" applyFont="1" applyFill="1" applyAlignment="1">
      <alignment horizontal="right"/>
    </xf>
    <xf numFmtId="0" fontId="30" fillId="2" borderId="9" xfId="0" applyFont="1" applyFill="1" applyBorder="1" applyAlignment="1">
      <alignment horizontal="center"/>
    </xf>
    <xf numFmtId="165" fontId="30" fillId="0" borderId="9" xfId="0" applyNumberFormat="1" applyFont="1" applyBorder="1"/>
    <xf numFmtId="165" fontId="30" fillId="2" borderId="9" xfId="0" applyNumberFormat="1" applyFont="1" applyFill="1" applyBorder="1" applyAlignment="1">
      <alignment horizontal="right"/>
    </xf>
    <xf numFmtId="168" fontId="30" fillId="2" borderId="9" xfId="0" applyNumberFormat="1" applyFont="1" applyFill="1" applyBorder="1"/>
    <xf numFmtId="0" fontId="35" fillId="2" borderId="0" xfId="3" applyNumberFormat="1" applyFont="1" applyFill="1"/>
    <xf numFmtId="165" fontId="37" fillId="2" borderId="0" xfId="4" applyNumberFormat="1" applyFont="1" applyFill="1"/>
    <xf numFmtId="9" fontId="37" fillId="2" borderId="0" xfId="5" applyFont="1" applyFill="1"/>
    <xf numFmtId="0" fontId="30" fillId="0" borderId="8" xfId="0" applyFont="1" applyBorder="1" applyAlignment="1">
      <alignment horizontal="center" vertical="center" wrapText="1"/>
    </xf>
    <xf numFmtId="44" fontId="30" fillId="0" borderId="8" xfId="0" applyNumberFormat="1" applyFont="1" applyBorder="1" applyAlignment="1">
      <alignment horizontal="center"/>
    </xf>
    <xf numFmtId="0" fontId="41" fillId="2" borderId="18" xfId="0" applyFont="1" applyFill="1" applyBorder="1"/>
    <xf numFmtId="0" fontId="30" fillId="2" borderId="15" xfId="0" applyFont="1" applyFill="1" applyBorder="1"/>
    <xf numFmtId="0" fontId="37" fillId="2" borderId="19" xfId="0" applyFont="1" applyFill="1" applyBorder="1"/>
    <xf numFmtId="0" fontId="40" fillId="2" borderId="0" xfId="0" applyFont="1" applyFill="1"/>
    <xf numFmtId="0" fontId="37" fillId="2" borderId="17" xfId="0" applyFont="1" applyFill="1" applyBorder="1"/>
    <xf numFmtId="0" fontId="42" fillId="2" borderId="0" xfId="0" applyFont="1" applyFill="1"/>
    <xf numFmtId="0" fontId="30" fillId="2" borderId="20" xfId="0" applyFont="1" applyFill="1" applyBorder="1"/>
    <xf numFmtId="0" fontId="37" fillId="2" borderId="21" xfId="0" applyFont="1" applyFill="1" applyBorder="1"/>
    <xf numFmtId="0" fontId="37" fillId="2" borderId="15" xfId="0" applyFont="1" applyFill="1" applyBorder="1"/>
    <xf numFmtId="0" fontId="37" fillId="2" borderId="9" xfId="0" applyFont="1" applyFill="1" applyBorder="1"/>
    <xf numFmtId="0" fontId="30" fillId="0" borderId="5" xfId="0" applyFont="1" applyBorder="1" applyAlignment="1">
      <alignment horizontal="left" vertical="center" wrapText="1"/>
    </xf>
    <xf numFmtId="0" fontId="40" fillId="2" borderId="22" xfId="0" applyFont="1" applyFill="1" applyBorder="1" applyAlignment="1">
      <alignment horizontal="center"/>
    </xf>
    <xf numFmtId="0" fontId="40" fillId="2" borderId="23" xfId="0" applyFont="1" applyFill="1" applyBorder="1" applyAlignment="1">
      <alignment horizontal="center"/>
    </xf>
    <xf numFmtId="0" fontId="40" fillId="2" borderId="24" xfId="0" applyFont="1" applyFill="1" applyBorder="1" applyAlignment="1">
      <alignment horizontal="center"/>
    </xf>
    <xf numFmtId="0" fontId="37" fillId="2" borderId="18" xfId="0" applyFont="1" applyFill="1" applyBorder="1" applyAlignment="1">
      <alignment horizontal="center"/>
    </xf>
    <xf numFmtId="0" fontId="37" fillId="2" borderId="15" xfId="0" applyFont="1" applyFill="1" applyBorder="1" applyAlignment="1">
      <alignment horizontal="center"/>
    </xf>
    <xf numFmtId="43" fontId="37" fillId="2" borderId="19" xfId="4" applyFont="1" applyFill="1" applyBorder="1" applyAlignment="1">
      <alignment horizontal="center"/>
    </xf>
    <xf numFmtId="0" fontId="37" fillId="2" borderId="16" xfId="0" applyFont="1" applyFill="1" applyBorder="1" applyAlignment="1">
      <alignment horizontal="center"/>
    </xf>
    <xf numFmtId="14" fontId="37" fillId="2" borderId="0" xfId="0" applyNumberFormat="1" applyFont="1" applyFill="1" applyAlignment="1">
      <alignment horizontal="center"/>
    </xf>
    <xf numFmtId="43" fontId="37" fillId="2" borderId="17" xfId="4" applyFont="1" applyFill="1" applyBorder="1" applyAlignment="1">
      <alignment horizontal="center"/>
    </xf>
    <xf numFmtId="0" fontId="37" fillId="2" borderId="20" xfId="0" applyFont="1" applyFill="1" applyBorder="1"/>
    <xf numFmtId="0" fontId="40" fillId="2" borderId="9" xfId="0" applyFont="1" applyFill="1" applyBorder="1" applyAlignment="1">
      <alignment horizontal="right"/>
    </xf>
    <xf numFmtId="43" fontId="37" fillId="2" borderId="21" xfId="0" applyNumberFormat="1" applyFont="1" applyFill="1" applyBorder="1"/>
    <xf numFmtId="0" fontId="29" fillId="2" borderId="0" xfId="0" applyFont="1" applyFill="1" applyAlignment="1">
      <alignment wrapText="1"/>
    </xf>
    <xf numFmtId="165" fontId="30" fillId="2" borderId="9" xfId="0" applyNumberFormat="1" applyFont="1" applyFill="1" applyBorder="1"/>
    <xf numFmtId="0" fontId="40" fillId="2" borderId="22" xfId="0" applyFont="1" applyFill="1" applyBorder="1" applyAlignment="1">
      <alignment horizontal="center" wrapText="1"/>
    </xf>
    <xf numFmtId="0" fontId="40" fillId="2" borderId="23" xfId="0" applyFont="1" applyFill="1" applyBorder="1" applyAlignment="1">
      <alignment horizontal="center" wrapText="1"/>
    </xf>
    <xf numFmtId="0" fontId="40" fillId="2" borderId="24" xfId="0" applyFont="1" applyFill="1" applyBorder="1" applyAlignment="1">
      <alignment horizontal="center" wrapText="1"/>
    </xf>
    <xf numFmtId="0" fontId="37" fillId="2" borderId="18" xfId="0" applyFont="1" applyFill="1" applyBorder="1" applyAlignment="1">
      <alignment horizontal="center" wrapText="1"/>
    </xf>
    <xf numFmtId="0" fontId="37" fillId="2" borderId="15" xfId="0" applyFont="1" applyFill="1" applyBorder="1" applyAlignment="1">
      <alignment horizontal="center" wrapText="1"/>
    </xf>
    <xf numFmtId="14" fontId="37" fillId="2" borderId="15" xfId="0" applyNumberFormat="1" applyFont="1" applyFill="1" applyBorder="1" applyAlignment="1">
      <alignment horizontal="center" wrapText="1"/>
    </xf>
    <xf numFmtId="43" fontId="37" fillId="2" borderId="19" xfId="4" applyFont="1" applyFill="1" applyBorder="1" applyAlignment="1">
      <alignment horizontal="center" wrapText="1"/>
    </xf>
    <xf numFmtId="0" fontId="37" fillId="2" borderId="22" xfId="0" applyFont="1" applyFill="1" applyBorder="1" applyAlignment="1">
      <alignment wrapText="1"/>
    </xf>
    <xf numFmtId="0" fontId="37" fillId="2" borderId="23" xfId="0" applyFont="1" applyFill="1" applyBorder="1" applyAlignment="1">
      <alignment wrapText="1"/>
    </xf>
    <xf numFmtId="0" fontId="30" fillId="2" borderId="23" xfId="0" applyFont="1" applyFill="1" applyBorder="1" applyAlignment="1">
      <alignment wrapText="1"/>
    </xf>
    <xf numFmtId="0" fontId="40" fillId="2" borderId="23" xfId="0" applyFont="1" applyFill="1" applyBorder="1" applyAlignment="1">
      <alignment horizontal="right" wrapText="1"/>
    </xf>
    <xf numFmtId="43" fontId="37" fillId="2" borderId="24" xfId="0" applyNumberFormat="1" applyFont="1" applyFill="1" applyBorder="1" applyAlignment="1">
      <alignment wrapText="1"/>
    </xf>
    <xf numFmtId="165" fontId="30" fillId="2" borderId="0" xfId="4" applyNumberFormat="1" applyFont="1" applyFill="1" applyBorder="1" applyAlignment="1">
      <alignment horizontal="center"/>
    </xf>
    <xf numFmtId="165" fontId="30" fillId="2" borderId="0" xfId="0" applyNumberFormat="1" applyFont="1" applyFill="1" applyAlignment="1">
      <alignment horizontal="center"/>
    </xf>
    <xf numFmtId="165" fontId="30" fillId="2" borderId="0" xfId="4" applyNumberFormat="1" applyFont="1" applyFill="1" applyAlignment="1"/>
    <xf numFmtId="0" fontId="37" fillId="2" borderId="20" xfId="0" applyFont="1" applyFill="1" applyBorder="1" applyAlignment="1">
      <alignment horizontal="center"/>
    </xf>
    <xf numFmtId="0" fontId="37" fillId="2" borderId="9" xfId="0" applyFont="1" applyFill="1" applyBorder="1" applyAlignment="1">
      <alignment horizontal="center"/>
    </xf>
    <xf numFmtId="43" fontId="37" fillId="2" borderId="21" xfId="4" applyFont="1" applyFill="1" applyBorder="1" applyAlignment="1">
      <alignment horizontal="center"/>
    </xf>
    <xf numFmtId="0" fontId="39" fillId="2" borderId="0" xfId="0" applyFont="1" applyFill="1" applyAlignment="1">
      <alignment horizontal="left" vertical="top" wrapText="1"/>
    </xf>
    <xf numFmtId="0" fontId="29" fillId="2" borderId="9" xfId="0" applyFont="1" applyFill="1" applyBorder="1"/>
    <xf numFmtId="165" fontId="30" fillId="2" borderId="15" xfId="4" applyNumberFormat="1" applyFont="1" applyFill="1" applyBorder="1" applyAlignment="1"/>
    <xf numFmtId="165" fontId="30" fillId="2" borderId="0" xfId="4" applyNumberFormat="1" applyFont="1" applyFill="1" applyBorder="1" applyAlignment="1"/>
    <xf numFmtId="0" fontId="29" fillId="2" borderId="9" xfId="0" applyFont="1" applyFill="1" applyBorder="1" applyAlignment="1">
      <alignment horizontal="center" vertical="center"/>
    </xf>
    <xf numFmtId="14" fontId="37" fillId="2" borderId="0" xfId="0" applyNumberFormat="1" applyFont="1" applyFill="1"/>
    <xf numFmtId="14" fontId="37" fillId="2" borderId="9" xfId="0" applyNumberFormat="1" applyFont="1" applyFill="1" applyBorder="1"/>
    <xf numFmtId="14" fontId="37" fillId="2" borderId="9" xfId="0" applyNumberFormat="1" applyFont="1" applyFill="1" applyBorder="1" applyAlignment="1">
      <alignment horizontal="center"/>
    </xf>
    <xf numFmtId="0" fontId="30" fillId="2" borderId="18" xfId="0" applyFont="1" applyFill="1" applyBorder="1"/>
    <xf numFmtId="0" fontId="30" fillId="2" borderId="19" xfId="0" applyFont="1" applyFill="1" applyBorder="1"/>
    <xf numFmtId="164" fontId="43" fillId="0" borderId="4" xfId="0" applyNumberFormat="1" applyFont="1" applyBorder="1" applyAlignment="1">
      <alignment horizontal="center" vertical="center"/>
    </xf>
    <xf numFmtId="14" fontId="30" fillId="0" borderId="4" xfId="0" applyNumberFormat="1" applyFont="1" applyBorder="1" applyAlignment="1">
      <alignment horizontal="center" vertical="center" wrapText="1"/>
    </xf>
    <xf numFmtId="0" fontId="40" fillId="2" borderId="15" xfId="0" applyFont="1" applyFill="1" applyBorder="1" applyAlignment="1">
      <alignment horizontal="center"/>
    </xf>
    <xf numFmtId="0" fontId="37" fillId="2" borderId="23" xfId="0" applyFont="1" applyFill="1" applyBorder="1"/>
    <xf numFmtId="0" fontId="30" fillId="2" borderId="23" xfId="0" applyFont="1" applyFill="1" applyBorder="1"/>
    <xf numFmtId="0" fontId="30" fillId="2" borderId="17" xfId="0" applyFont="1" applyFill="1" applyBorder="1"/>
    <xf numFmtId="0" fontId="33" fillId="0" borderId="8" xfId="3" applyFont="1" applyBorder="1" applyAlignment="1">
      <alignment horizontal="center" vertical="center"/>
    </xf>
    <xf numFmtId="0" fontId="29" fillId="0" borderId="8" xfId="0" applyFont="1" applyBorder="1" applyAlignment="1">
      <alignment horizontal="center"/>
    </xf>
    <xf numFmtId="14" fontId="30" fillId="0" borderId="8" xfId="0" applyNumberFormat="1" applyFont="1" applyBorder="1" applyAlignment="1">
      <alignment horizontal="center"/>
    </xf>
    <xf numFmtId="9" fontId="30" fillId="0" borderId="8" xfId="0" applyNumberFormat="1" applyFont="1" applyBorder="1" applyAlignment="1">
      <alignment horizontal="center"/>
    </xf>
    <xf numFmtId="164" fontId="30" fillId="0" borderId="8" xfId="0" applyNumberFormat="1" applyFont="1" applyBorder="1" applyAlignment="1">
      <alignment horizontal="center" wrapText="1"/>
    </xf>
    <xf numFmtId="0" fontId="30" fillId="2" borderId="21" xfId="0" applyFont="1" applyFill="1" applyBorder="1"/>
    <xf numFmtId="165" fontId="15" fillId="2" borderId="0" xfId="3" applyNumberFormat="1" applyFill="1"/>
    <xf numFmtId="0" fontId="44" fillId="0" borderId="4" xfId="3" applyFont="1" applyFill="1" applyBorder="1" applyAlignment="1">
      <alignment horizontal="center" vertical="center" wrapText="1"/>
    </xf>
    <xf numFmtId="6" fontId="30" fillId="0" borderId="4" xfId="0" applyNumberFormat="1" applyFont="1" applyBorder="1" applyAlignment="1">
      <alignment horizontal="center" vertical="center" wrapText="1"/>
    </xf>
    <xf numFmtId="0" fontId="33" fillId="2" borderId="0" xfId="3" applyFont="1" applyFill="1"/>
    <xf numFmtId="0" fontId="30" fillId="2" borderId="22" xfId="0" applyFont="1" applyFill="1" applyBorder="1" applyAlignment="1">
      <alignment horizontal="center"/>
    </xf>
    <xf numFmtId="0" fontId="30" fillId="2" borderId="23" xfId="0" applyFont="1" applyFill="1" applyBorder="1" applyAlignment="1">
      <alignment horizontal="center"/>
    </xf>
    <xf numFmtId="0" fontId="30" fillId="2" borderId="24" xfId="0" applyFont="1" applyFill="1" applyBorder="1" applyAlignment="1">
      <alignment horizontal="center"/>
    </xf>
    <xf numFmtId="0" fontId="30" fillId="2" borderId="16" xfId="0" applyFont="1" applyFill="1" applyBorder="1" applyAlignment="1">
      <alignment horizontal="center"/>
    </xf>
    <xf numFmtId="14" fontId="30" fillId="2" borderId="0" xfId="0" applyNumberFormat="1" applyFont="1" applyFill="1"/>
    <xf numFmtId="43" fontId="30" fillId="2" borderId="17" xfId="4" applyFont="1" applyFill="1" applyBorder="1"/>
    <xf numFmtId="0" fontId="29" fillId="2" borderId="9" xfId="0" applyFont="1" applyFill="1" applyBorder="1" applyAlignment="1">
      <alignment horizontal="right"/>
    </xf>
    <xf numFmtId="43" fontId="30" fillId="2" borderId="21" xfId="0" applyNumberFormat="1" applyFont="1" applyFill="1" applyBorder="1"/>
    <xf numFmtId="165" fontId="37" fillId="2" borderId="9" xfId="4" applyNumberFormat="1" applyFont="1" applyFill="1" applyBorder="1" applyAlignment="1">
      <alignment horizontal="right" wrapText="1"/>
    </xf>
    <xf numFmtId="0" fontId="30" fillId="2" borderId="0" xfId="0" applyFont="1" applyFill="1" applyAlignment="1">
      <alignment horizontal="right"/>
    </xf>
    <xf numFmtId="0" fontId="30" fillId="2" borderId="18" xfId="0" applyFont="1" applyFill="1" applyBorder="1" applyAlignment="1">
      <alignment horizontal="center"/>
    </xf>
    <xf numFmtId="14" fontId="30" fillId="2" borderId="15" xfId="0" applyNumberFormat="1" applyFont="1" applyFill="1" applyBorder="1"/>
    <xf numFmtId="43" fontId="30" fillId="2" borderId="19" xfId="4" applyFont="1" applyFill="1" applyBorder="1"/>
    <xf numFmtId="43" fontId="37" fillId="2" borderId="0" xfId="4" applyFont="1" applyFill="1" applyBorder="1"/>
    <xf numFmtId="43" fontId="37" fillId="0" borderId="0" xfId="4" applyFont="1"/>
    <xf numFmtId="0" fontId="15" fillId="2" borderId="9" xfId="3" applyFill="1" applyBorder="1" applyAlignment="1">
      <alignment horizontal="center"/>
    </xf>
    <xf numFmtId="0" fontId="45" fillId="2" borderId="0" xfId="0" applyFont="1" applyFill="1"/>
    <xf numFmtId="0" fontId="46" fillId="2" borderId="9" xfId="3" applyFont="1" applyFill="1" applyBorder="1" applyAlignment="1">
      <alignment horizontal="center"/>
    </xf>
    <xf numFmtId="0" fontId="30" fillId="2" borderId="19" xfId="0" applyFont="1" applyFill="1" applyBorder="1" applyAlignment="1">
      <alignment horizontal="center"/>
    </xf>
    <xf numFmtId="0" fontId="30" fillId="2" borderId="17" xfId="0" applyFont="1" applyFill="1" applyBorder="1" applyAlignment="1">
      <alignment horizontal="center"/>
    </xf>
    <xf numFmtId="165" fontId="30" fillId="2" borderId="18" xfId="4" applyNumberFormat="1" applyFont="1" applyFill="1" applyBorder="1"/>
    <xf numFmtId="165" fontId="30" fillId="2" borderId="16" xfId="4" applyNumberFormat="1" applyFont="1" applyFill="1" applyBorder="1"/>
    <xf numFmtId="0" fontId="39" fillId="2" borderId="0" xfId="0" applyFont="1" applyFill="1" applyAlignment="1">
      <alignment vertical="top"/>
    </xf>
    <xf numFmtId="0" fontId="47" fillId="2" borderId="0" xfId="0" applyFont="1" applyFill="1" applyAlignment="1">
      <alignment horizontal="center"/>
    </xf>
    <xf numFmtId="0" fontId="0" fillId="0" borderId="0" xfId="0" applyAlignment="1">
      <alignment vertical="top"/>
    </xf>
    <xf numFmtId="0" fontId="48" fillId="0" borderId="0" xfId="6" applyFill="1"/>
    <xf numFmtId="0" fontId="40" fillId="2" borderId="4" xfId="0" applyFont="1" applyFill="1" applyBorder="1" applyAlignment="1">
      <alignment horizontal="center"/>
    </xf>
    <xf numFmtId="43" fontId="29" fillId="0" borderId="0" xfId="0" applyNumberFormat="1" applyFont="1" applyAlignment="1">
      <alignment horizontal="right"/>
    </xf>
    <xf numFmtId="0" fontId="0" fillId="0" borderId="0" xfId="0" applyAlignment="1">
      <alignment horizontal="center" vertical="top"/>
    </xf>
    <xf numFmtId="0" fontId="49" fillId="4" borderId="4" xfId="0" applyFont="1" applyFill="1" applyBorder="1" applyAlignment="1">
      <alignment horizontal="center"/>
    </xf>
    <xf numFmtId="14" fontId="49" fillId="2" borderId="4" xfId="0" applyNumberFormat="1" applyFont="1" applyFill="1" applyBorder="1" applyAlignment="1">
      <alignment horizontal="center"/>
    </xf>
    <xf numFmtId="43" fontId="49" fillId="2" borderId="4" xfId="4" applyFont="1" applyFill="1" applyBorder="1" applyAlignment="1">
      <alignment horizontal="center"/>
    </xf>
    <xf numFmtId="0" fontId="50" fillId="0" borderId="0" xfId="0" applyFont="1"/>
    <xf numFmtId="0" fontId="30" fillId="4" borderId="5" xfId="0" applyFont="1" applyFill="1" applyBorder="1" applyAlignment="1">
      <alignment horizontal="left" vertical="top" wrapText="1"/>
    </xf>
    <xf numFmtId="49" fontId="30" fillId="0" borderId="4" xfId="0" applyNumberFormat="1" applyFont="1" applyBorder="1" applyAlignment="1">
      <alignment horizontal="center" vertical="center" wrapText="1"/>
    </xf>
    <xf numFmtId="0" fontId="37" fillId="2" borderId="0" xfId="0" applyFont="1" applyFill="1" applyAlignment="1">
      <alignment vertical="center"/>
    </xf>
    <xf numFmtId="0" fontId="37" fillId="0" borderId="0" xfId="0" applyFont="1" applyAlignment="1">
      <alignment vertical="center"/>
    </xf>
    <xf numFmtId="164" fontId="37" fillId="2" borderId="0" xfId="0" applyNumberFormat="1" applyFont="1" applyFill="1"/>
    <xf numFmtId="44" fontId="37" fillId="2" borderId="0" xfId="0" applyNumberFormat="1" applyFont="1" applyFill="1"/>
    <xf numFmtId="0" fontId="51" fillId="0" borderId="0" xfId="0" applyFont="1"/>
    <xf numFmtId="0" fontId="2" fillId="0" borderId="0" xfId="0" applyFont="1" applyAlignment="1">
      <alignment horizontal="right"/>
    </xf>
    <xf numFmtId="164" fontId="30" fillId="0" borderId="8" xfId="0" applyNumberFormat="1" applyFont="1" applyBorder="1" applyAlignment="1">
      <alignment horizontal="center" vertical="center" wrapText="1"/>
    </xf>
    <xf numFmtId="164" fontId="30" fillId="0" borderId="22" xfId="0" applyNumberFormat="1" applyFont="1" applyBorder="1" applyAlignment="1">
      <alignment horizontal="center" vertical="center"/>
    </xf>
    <xf numFmtId="49" fontId="30" fillId="2" borderId="4" xfId="0" applyNumberFormat="1" applyFont="1" applyFill="1" applyBorder="1" applyAlignment="1">
      <alignment horizontal="center" vertical="center" wrapText="1"/>
    </xf>
    <xf numFmtId="0" fontId="51" fillId="4" borderId="0" xfId="0" applyFont="1" applyFill="1"/>
    <xf numFmtId="0" fontId="0" fillId="4" borderId="4" xfId="0" applyFill="1" applyBorder="1"/>
    <xf numFmtId="14" fontId="0" fillId="0" borderId="4" xfId="0" applyNumberFormat="1" applyBorder="1" applyAlignment="1">
      <alignment horizontal="left"/>
    </xf>
    <xf numFmtId="43" fontId="0" fillId="0" borderId="4" xfId="0" applyNumberFormat="1" applyBorder="1"/>
    <xf numFmtId="0" fontId="0" fillId="0" borderId="4" xfId="0" applyBorder="1" applyAlignment="1">
      <alignment horizontal="left"/>
    </xf>
    <xf numFmtId="44" fontId="30" fillId="0" borderId="22" xfId="0" applyNumberFormat="1" applyFont="1" applyBorder="1" applyAlignment="1">
      <alignment horizontal="center" vertical="center"/>
    </xf>
    <xf numFmtId="0" fontId="31" fillId="3" borderId="25" xfId="2" applyFont="1" applyFill="1" applyBorder="1" applyAlignment="1">
      <alignment horizontal="center" wrapText="1"/>
    </xf>
    <xf numFmtId="0" fontId="39" fillId="0" borderId="0" xfId="0" applyFont="1"/>
    <xf numFmtId="0" fontId="0" fillId="0" borderId="0" xfId="0" applyAlignment="1"/>
    <xf numFmtId="0" fontId="32" fillId="7" borderId="29" xfId="2" applyFont="1" applyFill="1" applyBorder="1" applyAlignment="1">
      <alignment horizontal="center" wrapText="1"/>
    </xf>
    <xf numFmtId="0" fontId="32" fillId="7" borderId="4" xfId="2" applyFont="1" applyFill="1" applyBorder="1" applyAlignment="1">
      <alignment horizontal="center" wrapText="1"/>
    </xf>
    <xf numFmtId="0" fontId="32" fillId="7" borderId="22" xfId="2" applyFont="1" applyFill="1" applyBorder="1" applyAlignment="1">
      <alignment horizontal="center" wrapText="1"/>
    </xf>
    <xf numFmtId="0" fontId="32" fillId="7" borderId="30" xfId="2" applyFont="1" applyFill="1" applyBorder="1" applyAlignment="1">
      <alignment horizontal="center" wrapText="1"/>
    </xf>
    <xf numFmtId="0" fontId="30" fillId="0" borderId="29" xfId="0" applyFont="1" applyFill="1" applyBorder="1" applyAlignment="1">
      <alignment vertical="top"/>
    </xf>
    <xf numFmtId="0" fontId="30" fillId="0" borderId="4" xfId="0" applyFont="1" applyFill="1" applyBorder="1" applyAlignment="1">
      <alignment horizontal="left" vertical="top" wrapText="1"/>
    </xf>
    <xf numFmtId="14" fontId="30" fillId="0" borderId="22" xfId="0" applyNumberFormat="1" applyFont="1" applyFill="1" applyBorder="1" applyAlignment="1">
      <alignment vertical="top" wrapText="1"/>
    </xf>
    <xf numFmtId="14" fontId="30" fillId="0" borderId="22" xfId="0" applyNumberFormat="1" applyFont="1" applyFill="1" applyBorder="1" applyAlignment="1">
      <alignment horizontal="center" vertical="top"/>
    </xf>
    <xf numFmtId="14" fontId="30" fillId="0" borderId="22" xfId="0" applyNumberFormat="1" applyFont="1" applyFill="1" applyBorder="1" applyAlignment="1">
      <alignment horizontal="left" vertical="top" wrapText="1"/>
    </xf>
    <xf numFmtId="14" fontId="30" fillId="0" borderId="22" xfId="0" applyNumberFormat="1" applyFont="1" applyBorder="1" applyAlignment="1">
      <alignment horizontal="center" vertical="top"/>
    </xf>
    <xf numFmtId="14" fontId="30" fillId="0" borderId="22" xfId="0" applyNumberFormat="1" applyFont="1" applyBorder="1" applyAlignment="1">
      <alignment horizontal="left" vertical="top" wrapText="1"/>
    </xf>
    <xf numFmtId="0" fontId="30" fillId="0" borderId="4" xfId="0" applyFont="1" applyFill="1" applyBorder="1" applyAlignment="1">
      <alignment vertical="top" wrapText="1"/>
    </xf>
    <xf numFmtId="14" fontId="30" fillId="0" borderId="34" xfId="0" applyNumberFormat="1" applyFont="1" applyBorder="1" applyAlignment="1">
      <alignment horizontal="center" vertical="top"/>
    </xf>
    <xf numFmtId="14" fontId="30" fillId="0" borderId="32" xfId="0" applyNumberFormat="1" applyFont="1" applyFill="1" applyBorder="1" applyAlignment="1">
      <alignment horizontal="left" vertical="top" wrapText="1"/>
    </xf>
    <xf numFmtId="0" fontId="30" fillId="0" borderId="4" xfId="0" applyFont="1" applyBorder="1" applyAlignment="1">
      <alignment horizontal="left" vertical="top" wrapText="1"/>
    </xf>
    <xf numFmtId="0" fontId="30" fillId="0" borderId="4" xfId="0" applyFont="1" applyBorder="1" applyAlignment="1">
      <alignment vertical="top" wrapText="1"/>
    </xf>
    <xf numFmtId="0" fontId="30" fillId="0" borderId="32" xfId="0" applyFont="1" applyBorder="1" applyAlignment="1">
      <alignment horizontal="left" vertical="top" wrapText="1"/>
    </xf>
    <xf numFmtId="0" fontId="30" fillId="0" borderId="29" xfId="0" applyFont="1" applyFill="1" applyBorder="1" applyAlignment="1">
      <alignment vertical="top" wrapText="1"/>
    </xf>
    <xf numFmtId="14" fontId="30" fillId="0" borderId="4" xfId="0" applyNumberFormat="1" applyFont="1" applyFill="1" applyBorder="1" applyAlignment="1">
      <alignment horizontal="left" vertical="top" wrapText="1"/>
    </xf>
    <xf numFmtId="14" fontId="30" fillId="0" borderId="22" xfId="0" applyNumberFormat="1" applyFont="1" applyBorder="1" applyAlignment="1">
      <alignment vertical="top" wrapText="1"/>
    </xf>
    <xf numFmtId="14" fontId="30" fillId="0" borderId="4" xfId="0" applyNumberFormat="1" applyFont="1" applyFill="1" applyBorder="1" applyAlignment="1">
      <alignment horizontal="center" vertical="top"/>
    </xf>
    <xf numFmtId="0" fontId="30" fillId="0" borderId="31" xfId="0" applyFont="1" applyFill="1" applyBorder="1" applyAlignment="1">
      <alignment vertical="top" wrapText="1"/>
    </xf>
    <xf numFmtId="14" fontId="30" fillId="0" borderId="32" xfId="0" applyNumberFormat="1" applyFont="1" applyFill="1" applyBorder="1" applyAlignment="1">
      <alignment horizontal="center" vertical="top"/>
    </xf>
    <xf numFmtId="14" fontId="30" fillId="0" borderId="34" xfId="0" applyNumberFormat="1" applyFont="1" applyFill="1" applyBorder="1" applyAlignment="1">
      <alignment vertical="top" wrapText="1"/>
    </xf>
    <xf numFmtId="0" fontId="30" fillId="0" borderId="37" xfId="0" applyFont="1" applyFill="1" applyBorder="1" applyAlignment="1">
      <alignment vertical="top" wrapText="1"/>
    </xf>
    <xf numFmtId="0" fontId="30" fillId="0" borderId="38" xfId="0" applyFont="1" applyFill="1" applyBorder="1" applyAlignment="1">
      <alignment horizontal="left" vertical="top" wrapText="1"/>
    </xf>
    <xf numFmtId="14" fontId="30" fillId="0" borderId="38" xfId="0" applyNumberFormat="1" applyFont="1" applyFill="1" applyBorder="1" applyAlignment="1">
      <alignment horizontal="center" vertical="top"/>
    </xf>
    <xf numFmtId="14" fontId="30" fillId="0" borderId="18" xfId="0" applyNumberFormat="1" applyFont="1" applyBorder="1" applyAlignment="1">
      <alignment horizontal="left" vertical="top" wrapText="1"/>
    </xf>
    <xf numFmtId="14" fontId="30" fillId="0" borderId="34" xfId="0" applyNumberFormat="1" applyFont="1" applyBorder="1" applyAlignment="1">
      <alignment horizontal="left" vertical="top" wrapText="1"/>
    </xf>
    <xf numFmtId="14" fontId="0" fillId="0" borderId="0" xfId="0" applyNumberFormat="1" applyAlignment="1">
      <alignment vertical="top"/>
    </xf>
    <xf numFmtId="0" fontId="0" fillId="0" borderId="0" xfId="0" applyFont="1" applyFill="1" applyAlignment="1">
      <alignment horizontal="left"/>
    </xf>
    <xf numFmtId="0" fontId="30" fillId="0" borderId="0" xfId="0" applyFont="1" applyAlignment="1">
      <alignment vertical="top"/>
    </xf>
    <xf numFmtId="42" fontId="30" fillId="0" borderId="30" xfId="0" applyNumberFormat="1" applyFont="1" applyBorder="1" applyAlignment="1">
      <alignment horizontal="center" vertical="top"/>
    </xf>
    <xf numFmtId="0" fontId="30" fillId="0" borderId="0" xfId="0" applyFont="1" applyAlignment="1">
      <alignment vertical="top" wrapText="1"/>
    </xf>
    <xf numFmtId="0" fontId="30" fillId="0" borderId="29" xfId="0" applyFont="1" applyBorder="1" applyAlignment="1">
      <alignment vertical="top"/>
    </xf>
    <xf numFmtId="14" fontId="30" fillId="0" borderId="4" xfId="0" applyNumberFormat="1" applyFont="1" applyBorder="1" applyAlignment="1">
      <alignment horizontal="center" vertical="top"/>
    </xf>
    <xf numFmtId="1" fontId="30" fillId="0" borderId="22" xfId="0" applyNumberFormat="1" applyFont="1" applyBorder="1" applyAlignment="1">
      <alignment horizontal="center" vertical="top"/>
    </xf>
    <xf numFmtId="1" fontId="30" fillId="0" borderId="22" xfId="0" applyNumberFormat="1" applyFont="1" applyBorder="1" applyAlignment="1">
      <alignment horizontal="center" vertical="top" wrapText="1"/>
    </xf>
    <xf numFmtId="0" fontId="30" fillId="0" borderId="31" xfId="0" applyFont="1" applyBorder="1" applyAlignment="1">
      <alignment vertical="top"/>
    </xf>
    <xf numFmtId="14" fontId="30" fillId="0" borderId="32" xfId="0" applyNumberFormat="1" applyFont="1" applyBorder="1" applyAlignment="1">
      <alignment horizontal="center" vertical="top"/>
    </xf>
    <xf numFmtId="14" fontId="30" fillId="0" borderId="32" xfId="0" applyNumberFormat="1" applyFont="1" applyBorder="1" applyAlignment="1">
      <alignment horizontal="center" vertical="top" wrapText="1"/>
    </xf>
    <xf numFmtId="1" fontId="30" fillId="0" borderId="34" xfId="0" applyNumberFormat="1" applyFont="1" applyBorder="1" applyAlignment="1">
      <alignment horizontal="center" vertical="top"/>
    </xf>
    <xf numFmtId="14" fontId="30" fillId="0" borderId="34" xfId="0" applyNumberFormat="1" applyFont="1" applyBorder="1" applyAlignment="1">
      <alignment vertical="top" wrapText="1"/>
    </xf>
    <xf numFmtId="0" fontId="43" fillId="0" borderId="29" xfId="2" applyFont="1" applyFill="1" applyBorder="1" applyAlignment="1">
      <alignment horizontal="left" vertical="top" wrapText="1"/>
    </xf>
    <xf numFmtId="0" fontId="43" fillId="0" borderId="4" xfId="2" applyFont="1" applyFill="1" applyBorder="1" applyAlignment="1">
      <alignment horizontal="left" vertical="top" wrapText="1"/>
    </xf>
    <xf numFmtId="14" fontId="43" fillId="0" borderId="4" xfId="2" applyNumberFormat="1" applyFont="1" applyFill="1" applyBorder="1" applyAlignment="1">
      <alignment horizontal="center" vertical="top" wrapText="1"/>
    </xf>
    <xf numFmtId="0" fontId="43" fillId="0" borderId="22" xfId="2" applyFont="1" applyFill="1" applyBorder="1" applyAlignment="1">
      <alignment horizontal="left" vertical="top" wrapText="1"/>
    </xf>
    <xf numFmtId="0" fontId="43" fillId="0" borderId="22" xfId="2" applyFont="1" applyFill="1" applyBorder="1" applyAlignment="1">
      <alignment horizontal="center" vertical="top" wrapText="1"/>
    </xf>
    <xf numFmtId="1" fontId="30" fillId="0" borderId="22" xfId="0" applyNumberFormat="1" applyFont="1" applyFill="1" applyBorder="1" applyAlignment="1">
      <alignment horizontal="center" vertical="top"/>
    </xf>
    <xf numFmtId="0" fontId="0" fillId="0" borderId="0" xfId="0" applyFill="1" applyAlignment="1">
      <alignment vertical="top"/>
    </xf>
    <xf numFmtId="14" fontId="30" fillId="0" borderId="4" xfId="0" applyNumberFormat="1" applyFont="1" applyFill="1" applyBorder="1" applyAlignment="1">
      <alignment horizontal="center" vertical="top" wrapText="1"/>
    </xf>
    <xf numFmtId="0" fontId="30" fillId="0" borderId="37" xfId="0" applyFont="1" applyFill="1" applyBorder="1" applyAlignment="1">
      <alignment vertical="top"/>
    </xf>
    <xf numFmtId="0" fontId="30" fillId="0" borderId="38" xfId="0" applyFont="1" applyFill="1" applyBorder="1" applyAlignment="1">
      <alignment vertical="top" wrapText="1"/>
    </xf>
    <xf numFmtId="14" fontId="30" fillId="0" borderId="38" xfId="0" applyNumberFormat="1" applyFont="1" applyFill="1" applyBorder="1" applyAlignment="1">
      <alignment horizontal="center" vertical="top" wrapText="1"/>
    </xf>
    <xf numFmtId="14" fontId="30" fillId="0" borderId="18" xfId="0" applyNumberFormat="1" applyFont="1" applyFill="1" applyBorder="1" applyAlignment="1">
      <alignment horizontal="left" vertical="top" wrapText="1"/>
    </xf>
    <xf numFmtId="1" fontId="30" fillId="0" borderId="18" xfId="0" applyNumberFormat="1" applyFont="1" applyFill="1" applyBorder="1" applyAlignment="1">
      <alignment horizontal="center" vertical="top" wrapText="1"/>
    </xf>
    <xf numFmtId="169" fontId="43" fillId="0" borderId="0" xfId="1" applyNumberFormat="1" applyFont="1" applyFill="1" applyBorder="1" applyAlignment="1">
      <alignment horizontal="center" vertical="top" wrapText="1"/>
    </xf>
    <xf numFmtId="169" fontId="30" fillId="0" borderId="0" xfId="0" applyNumberFormat="1" applyFont="1" applyFill="1" applyBorder="1" applyAlignment="1">
      <alignment horizontal="center" vertical="top"/>
    </xf>
    <xf numFmtId="0" fontId="54" fillId="0" borderId="0" xfId="0" applyFont="1" applyFill="1" applyBorder="1" applyAlignment="1">
      <alignment horizontal="center"/>
    </xf>
    <xf numFmtId="0" fontId="53" fillId="0" borderId="0" xfId="0" applyFont="1" applyFill="1" applyBorder="1" applyAlignment="1">
      <alignment horizontal="center"/>
    </xf>
    <xf numFmtId="0" fontId="32" fillId="0" borderId="0" xfId="2" applyFont="1" applyFill="1" applyBorder="1" applyAlignment="1">
      <alignment horizontal="center" wrapText="1"/>
    </xf>
    <xf numFmtId="0" fontId="0" fillId="0" borderId="0" xfId="0" applyFill="1" applyAlignment="1"/>
    <xf numFmtId="0" fontId="0" fillId="0" borderId="0" xfId="0" applyFill="1" applyAlignment="1">
      <alignment vertical="center"/>
    </xf>
    <xf numFmtId="0" fontId="0" fillId="0" borderId="0" xfId="0" applyFill="1"/>
    <xf numFmtId="164" fontId="30" fillId="0" borderId="22" xfId="1" applyNumberFormat="1" applyFont="1" applyFill="1" applyBorder="1" applyAlignment="1">
      <alignment horizontal="center" vertical="top"/>
    </xf>
    <xf numFmtId="164" fontId="30" fillId="0" borderId="22" xfId="1" applyNumberFormat="1" applyFont="1" applyBorder="1" applyAlignment="1">
      <alignment horizontal="center" vertical="top"/>
    </xf>
    <xf numFmtId="164" fontId="30" fillId="0" borderId="18" xfId="1" applyNumberFormat="1" applyFont="1" applyBorder="1" applyAlignment="1">
      <alignment horizontal="center" vertical="top"/>
    </xf>
    <xf numFmtId="164" fontId="30" fillId="0" borderId="34" xfId="1" applyNumberFormat="1" applyFont="1" applyBorder="1" applyAlignment="1">
      <alignment horizontal="center" vertical="top"/>
    </xf>
    <xf numFmtId="164" fontId="30" fillId="0" borderId="39" xfId="1" applyNumberFormat="1" applyFont="1" applyFill="1" applyBorder="1" applyAlignment="1">
      <alignment horizontal="center" vertical="top"/>
    </xf>
    <xf numFmtId="164" fontId="30" fillId="0" borderId="30" xfId="1" applyNumberFormat="1" applyFont="1" applyFill="1" applyBorder="1" applyAlignment="1">
      <alignment vertical="top"/>
    </xf>
    <xf numFmtId="164" fontId="30" fillId="0" borderId="30" xfId="1" applyNumberFormat="1" applyFont="1" applyFill="1" applyBorder="1" applyAlignment="1">
      <alignment horizontal="center" vertical="top"/>
    </xf>
    <xf numFmtId="164" fontId="30" fillId="0" borderId="33" xfId="1" applyNumberFormat="1" applyFont="1" applyFill="1" applyBorder="1" applyAlignment="1">
      <alignment horizontal="center" vertical="top"/>
    </xf>
    <xf numFmtId="14" fontId="30" fillId="0" borderId="32" xfId="0" applyNumberFormat="1" applyFont="1" applyFill="1" applyBorder="1" applyAlignment="1">
      <alignment horizontal="center" vertical="top" wrapText="1"/>
    </xf>
    <xf numFmtId="14" fontId="0" fillId="0" borderId="0" xfId="0" applyNumberFormat="1" applyAlignment="1">
      <alignment horizontal="center" vertical="top"/>
    </xf>
    <xf numFmtId="164" fontId="30" fillId="0" borderId="34" xfId="1" applyNumberFormat="1" applyFont="1" applyBorder="1" applyAlignment="1">
      <alignment horizontal="center" vertical="top" wrapText="1"/>
    </xf>
    <xf numFmtId="164" fontId="30" fillId="0" borderId="22" xfId="1" applyNumberFormat="1" applyFont="1" applyBorder="1" applyAlignment="1">
      <alignment horizontal="center" vertical="top" wrapText="1"/>
    </xf>
    <xf numFmtId="164" fontId="43" fillId="0" borderId="22" xfId="1" applyNumberFormat="1" applyFont="1" applyFill="1" applyBorder="1" applyAlignment="1">
      <alignment horizontal="center" vertical="top" wrapText="1"/>
    </xf>
    <xf numFmtId="164" fontId="30" fillId="0" borderId="18" xfId="1" applyNumberFormat="1" applyFont="1" applyFill="1" applyBorder="1" applyAlignment="1">
      <alignment horizontal="center" vertical="top" wrapText="1"/>
    </xf>
    <xf numFmtId="0" fontId="43" fillId="0" borderId="22" xfId="2" applyFont="1" applyFill="1" applyBorder="1" applyAlignment="1">
      <alignment vertical="top" wrapText="1"/>
    </xf>
    <xf numFmtId="164" fontId="43" fillId="0" borderId="30" xfId="1" applyNumberFormat="1" applyFont="1" applyFill="1" applyBorder="1" applyAlignment="1">
      <alignment horizontal="center" vertical="top" wrapText="1"/>
    </xf>
    <xf numFmtId="6" fontId="30" fillId="0" borderId="4" xfId="0" applyNumberFormat="1" applyFont="1" applyBorder="1" applyAlignment="1">
      <alignment vertical="top" wrapText="1"/>
    </xf>
    <xf numFmtId="42" fontId="30" fillId="0" borderId="30" xfId="0" applyNumberFormat="1" applyFont="1" applyFill="1" applyBorder="1" applyAlignment="1">
      <alignment vertical="top"/>
    </xf>
    <xf numFmtId="0" fontId="32" fillId="7" borderId="37" xfId="2" applyFont="1" applyFill="1" applyBorder="1" applyAlignment="1">
      <alignment horizontal="center" wrapText="1"/>
    </xf>
    <xf numFmtId="0" fontId="32" fillId="7" borderId="38" xfId="2" applyFont="1" applyFill="1" applyBorder="1" applyAlignment="1">
      <alignment horizontal="center" wrapText="1"/>
    </xf>
    <xf numFmtId="0" fontId="32" fillId="7" borderId="39" xfId="2" applyFont="1" applyFill="1" applyBorder="1" applyAlignment="1">
      <alignment horizontal="center" wrapText="1"/>
    </xf>
    <xf numFmtId="164" fontId="30" fillId="0" borderId="4" xfId="1" applyNumberFormat="1" applyFont="1" applyBorder="1" applyAlignment="1">
      <alignment horizontal="center" vertical="top" wrapText="1"/>
    </xf>
    <xf numFmtId="164" fontId="30" fillId="0" borderId="4" xfId="1" applyNumberFormat="1" applyFont="1" applyFill="1" applyBorder="1" applyAlignment="1">
      <alignment horizontal="center" vertical="top" wrapText="1"/>
    </xf>
    <xf numFmtId="49" fontId="30" fillId="0" borderId="4" xfId="0" applyNumberFormat="1" applyFont="1" applyBorder="1" applyAlignment="1">
      <alignment horizontal="center" vertical="top" wrapText="1"/>
    </xf>
    <xf numFmtId="164" fontId="30" fillId="0" borderId="4" xfId="0" applyNumberFormat="1" applyFont="1" applyFill="1" applyBorder="1" applyAlignment="1">
      <alignment horizontal="center" vertical="top" wrapText="1"/>
    </xf>
    <xf numFmtId="164" fontId="30" fillId="0" borderId="4" xfId="0" applyNumberFormat="1" applyFont="1" applyBorder="1" applyAlignment="1">
      <alignment horizontal="center" vertical="top" wrapText="1"/>
    </xf>
    <xf numFmtId="0" fontId="30" fillId="0" borderId="40" xfId="0" applyFont="1" applyFill="1" applyBorder="1" applyAlignment="1">
      <alignment vertical="top" wrapText="1"/>
    </xf>
    <xf numFmtId="14" fontId="30" fillId="0" borderId="41" xfId="0" applyNumberFormat="1" applyFont="1" applyFill="1" applyBorder="1" applyAlignment="1">
      <alignment horizontal="left" vertical="top" wrapText="1"/>
    </xf>
    <xf numFmtId="14" fontId="30" fillId="0" borderId="41" xfId="0" applyNumberFormat="1" applyFont="1" applyFill="1" applyBorder="1" applyAlignment="1">
      <alignment horizontal="center" vertical="top"/>
    </xf>
    <xf numFmtId="14" fontId="30" fillId="0" borderId="41" xfId="0" applyNumberFormat="1" applyFont="1" applyFill="1" applyBorder="1" applyAlignment="1">
      <alignment horizontal="center" vertical="top" wrapText="1"/>
    </xf>
    <xf numFmtId="6" fontId="30" fillId="0" borderId="41" xfId="0" applyNumberFormat="1" applyFont="1" applyBorder="1" applyAlignment="1">
      <alignment vertical="top" wrapText="1"/>
    </xf>
    <xf numFmtId="6" fontId="30" fillId="0" borderId="41" xfId="0" applyNumberFormat="1" applyFont="1" applyBorder="1" applyAlignment="1">
      <alignment horizontal="center" vertical="top" wrapText="1"/>
    </xf>
    <xf numFmtId="164" fontId="30" fillId="0" borderId="41" xfId="1" applyNumberFormat="1" applyFont="1" applyBorder="1" applyAlignment="1">
      <alignment horizontal="center" vertical="top" wrapText="1"/>
    </xf>
    <xf numFmtId="164" fontId="30" fillId="0" borderId="41" xfId="1" applyNumberFormat="1" applyFont="1" applyFill="1" applyBorder="1" applyAlignment="1">
      <alignment horizontal="center" vertical="top" wrapText="1"/>
    </xf>
    <xf numFmtId="42" fontId="30" fillId="0" borderId="42" xfId="0" applyNumberFormat="1" applyFont="1" applyFill="1" applyBorder="1" applyAlignment="1">
      <alignment vertical="top"/>
    </xf>
    <xf numFmtId="0" fontId="30" fillId="0" borderId="32" xfId="0" applyFont="1" applyFill="1" applyBorder="1" applyAlignment="1">
      <alignment horizontal="left" vertical="top" wrapText="1"/>
    </xf>
    <xf numFmtId="6" fontId="30" fillId="0" borderId="32" xfId="0" applyNumberFormat="1" applyFont="1" applyBorder="1" applyAlignment="1">
      <alignment vertical="top" wrapText="1"/>
    </xf>
    <xf numFmtId="164" fontId="30" fillId="0" borderId="32" xfId="0" applyNumberFormat="1" applyFont="1" applyBorder="1" applyAlignment="1">
      <alignment horizontal="center" vertical="top" wrapText="1"/>
    </xf>
    <xf numFmtId="42" fontId="30" fillId="0" borderId="33" xfId="0" applyNumberFormat="1" applyFont="1" applyBorder="1" applyAlignment="1">
      <alignment horizontal="center" vertical="top"/>
    </xf>
    <xf numFmtId="164" fontId="30" fillId="0" borderId="32" xfId="0" applyNumberFormat="1" applyFont="1" applyFill="1" applyBorder="1" applyAlignment="1">
      <alignment horizontal="left" vertical="top" wrapText="1"/>
    </xf>
    <xf numFmtId="164" fontId="0" fillId="0" borderId="0" xfId="0" applyNumberFormat="1" applyAlignment="1">
      <alignment vertical="center"/>
    </xf>
    <xf numFmtId="0" fontId="1" fillId="2" borderId="0" xfId="0" applyFont="1" applyFill="1" applyAlignment="1">
      <alignment horizontal="center" wrapText="1"/>
    </xf>
    <xf numFmtId="0" fontId="9" fillId="2" borderId="0" xfId="0" applyFont="1" applyFill="1" applyAlignment="1">
      <alignment horizontal="center"/>
    </xf>
    <xf numFmtId="0" fontId="0" fillId="2" borderId="3" xfId="0" applyFill="1" applyBorder="1" applyAlignment="1">
      <alignment horizontal="center"/>
    </xf>
    <xf numFmtId="0" fontId="1" fillId="2" borderId="3" xfId="0" applyFont="1" applyFill="1" applyBorder="1" applyAlignment="1">
      <alignment horizontal="center"/>
    </xf>
    <xf numFmtId="0" fontId="30" fillId="2" borderId="0" xfId="0" applyFont="1" applyFill="1" applyAlignment="1">
      <alignment horizontal="center" vertical="center" wrapText="1"/>
    </xf>
    <xf numFmtId="43" fontId="30" fillId="2" borderId="0" xfId="4" applyFont="1" applyFill="1" applyAlignment="1">
      <alignment horizontal="center"/>
    </xf>
    <xf numFmtId="0" fontId="39" fillId="2" borderId="0" xfId="0" applyFont="1" applyFill="1" applyAlignment="1">
      <alignment horizontal="left" vertical="top" wrapText="1"/>
    </xf>
    <xf numFmtId="0" fontId="29" fillId="2" borderId="0" xfId="0" applyFont="1" applyFill="1" applyAlignment="1">
      <alignment horizontal="center"/>
    </xf>
    <xf numFmtId="0" fontId="18" fillId="2" borderId="0" xfId="0" applyFont="1" applyFill="1" applyAlignment="1">
      <alignment horizontal="center"/>
    </xf>
    <xf numFmtId="0" fontId="17" fillId="2" borderId="0" xfId="0" applyFont="1" applyFill="1" applyAlignment="1">
      <alignment horizontal="center" vertical="center"/>
    </xf>
    <xf numFmtId="0" fontId="22" fillId="2" borderId="0" xfId="0" applyFont="1" applyFill="1" applyAlignment="1">
      <alignment horizontal="left" vertical="top" wrapText="1"/>
    </xf>
    <xf numFmtId="44" fontId="3" fillId="2" borderId="23" xfId="1" applyFont="1" applyFill="1" applyBorder="1" applyAlignment="1">
      <alignment horizontal="center"/>
    </xf>
    <xf numFmtId="44" fontId="3" fillId="2" borderId="24" xfId="1" applyFont="1" applyFill="1" applyBorder="1" applyAlignment="1">
      <alignment horizontal="center"/>
    </xf>
    <xf numFmtId="44" fontId="20" fillId="2" borderId="0" xfId="1" applyFont="1" applyFill="1" applyBorder="1" applyAlignment="1">
      <alignment horizontal="center"/>
    </xf>
    <xf numFmtId="44" fontId="20" fillId="2" borderId="17" xfId="1" applyFont="1" applyFill="1" applyBorder="1" applyAlignment="1">
      <alignment horizontal="center"/>
    </xf>
    <xf numFmtId="0" fontId="20" fillId="2" borderId="0" xfId="0" applyFont="1" applyFill="1" applyAlignment="1">
      <alignment horizontal="center"/>
    </xf>
    <xf numFmtId="0" fontId="20" fillId="2" borderId="22" xfId="0" applyFont="1" applyFill="1" applyBorder="1" applyAlignment="1">
      <alignment horizontal="center"/>
    </xf>
    <xf numFmtId="0" fontId="20" fillId="2" borderId="23" xfId="0" applyFont="1" applyFill="1" applyBorder="1" applyAlignment="1">
      <alignment horizontal="center"/>
    </xf>
    <xf numFmtId="0" fontId="20" fillId="2" borderId="24" xfId="0" applyFont="1" applyFill="1" applyBorder="1" applyAlignment="1">
      <alignment horizontal="center"/>
    </xf>
    <xf numFmtId="0" fontId="20" fillId="2" borderId="15" xfId="0" applyFont="1" applyFill="1" applyBorder="1" applyAlignment="1">
      <alignment horizontal="center"/>
    </xf>
    <xf numFmtId="44" fontId="20" fillId="2" borderId="15" xfId="1" applyFont="1" applyFill="1" applyBorder="1" applyAlignment="1">
      <alignment horizontal="center"/>
    </xf>
    <xf numFmtId="44" fontId="20" fillId="2" borderId="19" xfId="1" applyFont="1" applyFill="1" applyBorder="1" applyAlignment="1">
      <alignment horizontal="center"/>
    </xf>
    <xf numFmtId="0" fontId="20" fillId="2" borderId="9" xfId="0" applyFont="1" applyFill="1" applyBorder="1" applyAlignment="1">
      <alignment horizontal="center"/>
    </xf>
    <xf numFmtId="44" fontId="20" fillId="2" borderId="9" xfId="1" applyFont="1" applyFill="1" applyBorder="1" applyAlignment="1">
      <alignment horizontal="center"/>
    </xf>
    <xf numFmtId="44" fontId="20" fillId="2" borderId="21" xfId="1" applyFont="1" applyFill="1" applyBorder="1" applyAlignment="1">
      <alignment horizontal="center"/>
    </xf>
    <xf numFmtId="0" fontId="3" fillId="0" borderId="0" xfId="0" applyFont="1" applyAlignment="1">
      <alignment horizontal="center"/>
    </xf>
    <xf numFmtId="0" fontId="40" fillId="2" borderId="23" xfId="0" applyFont="1" applyFill="1" applyBorder="1" applyAlignment="1">
      <alignment horizontal="center"/>
    </xf>
    <xf numFmtId="0" fontId="37" fillId="2" borderId="15" xfId="0" applyFont="1" applyFill="1" applyBorder="1" applyAlignment="1">
      <alignment horizontal="center"/>
    </xf>
    <xf numFmtId="0" fontId="37" fillId="2" borderId="9" xfId="0" applyFont="1" applyFill="1" applyBorder="1" applyAlignment="1">
      <alignment horizontal="center"/>
    </xf>
    <xf numFmtId="0" fontId="29" fillId="2" borderId="9" xfId="0" applyFont="1" applyFill="1" applyBorder="1" applyAlignment="1">
      <alignment horizontal="center"/>
    </xf>
    <xf numFmtId="165" fontId="30" fillId="2" borderId="0" xfId="4" applyNumberFormat="1" applyFont="1" applyFill="1" applyAlignment="1">
      <alignment horizontal="center"/>
    </xf>
    <xf numFmtId="0" fontId="37" fillId="2" borderId="0" xfId="0" applyFont="1" applyFill="1" applyAlignment="1">
      <alignment horizontal="center"/>
    </xf>
    <xf numFmtId="0" fontId="37" fillId="2" borderId="23" xfId="0" applyFont="1" applyFill="1" applyBorder="1" applyAlignment="1">
      <alignment horizontal="center"/>
    </xf>
    <xf numFmtId="0" fontId="54" fillId="6" borderId="26" xfId="0" applyFont="1" applyFill="1" applyBorder="1" applyAlignment="1">
      <alignment horizontal="center"/>
    </xf>
    <xf numFmtId="0" fontId="54" fillId="6" borderId="27" xfId="0" applyFont="1" applyFill="1" applyBorder="1" applyAlignment="1">
      <alignment horizontal="center"/>
    </xf>
    <xf numFmtId="0" fontId="54" fillId="6" borderId="28" xfId="0" applyFont="1" applyFill="1" applyBorder="1" applyAlignment="1">
      <alignment horizontal="center"/>
    </xf>
    <xf numFmtId="0" fontId="53" fillId="6" borderId="35" xfId="0" applyFont="1" applyFill="1" applyBorder="1" applyAlignment="1">
      <alignment horizontal="center"/>
    </xf>
    <xf numFmtId="0" fontId="53" fillId="6" borderId="9" xfId="0" applyFont="1" applyFill="1" applyBorder="1" applyAlignment="1">
      <alignment horizontal="center"/>
    </xf>
    <xf numFmtId="0" fontId="53" fillId="6" borderId="36" xfId="0" applyFont="1" applyFill="1" applyBorder="1" applyAlignment="1">
      <alignment horizontal="center"/>
    </xf>
    <xf numFmtId="0" fontId="53" fillId="6" borderId="26" xfId="0" applyFont="1" applyFill="1" applyBorder="1" applyAlignment="1">
      <alignment horizontal="center"/>
    </xf>
    <xf numFmtId="0" fontId="53" fillId="6" borderId="27" xfId="0" applyFont="1" applyFill="1" applyBorder="1" applyAlignment="1">
      <alignment horizontal="center"/>
    </xf>
    <xf numFmtId="0" fontId="53" fillId="6" borderId="28" xfId="0" applyFont="1" applyFill="1" applyBorder="1" applyAlignment="1">
      <alignment horizontal="center"/>
    </xf>
  </cellXfs>
  <cellStyles count="7">
    <cellStyle name="Bad" xfId="6" builtinId="27"/>
    <cellStyle name="Comma" xfId="4" builtinId="3"/>
    <cellStyle name="Currency" xfId="1" builtinId="4"/>
    <cellStyle name="Heading 1" xfId="2" builtinId="16"/>
    <cellStyle name="Hyperlink" xfId="3" builtinId="8"/>
    <cellStyle name="Normal" xfId="0" builtinId="0"/>
    <cellStyle name="Percent" xfId="5" builtinId="5"/>
  </cellStyles>
  <dxfs count="0"/>
  <tableStyles count="0" defaultTableStyle="TableStyleMedium2" defaultPivotStyle="PivotStyleLight16"/>
  <colors>
    <mruColors>
      <color rgb="FFA200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1960881</xdr:colOff>
      <xdr:row>15</xdr:row>
      <xdr:rowOff>76200</xdr:rowOff>
    </xdr:from>
    <xdr:to>
      <xdr:col>1</xdr:col>
      <xdr:colOff>279400</xdr:colOff>
      <xdr:row>19</xdr:row>
      <xdr:rowOff>279400</xdr:rowOff>
    </xdr:to>
    <xdr:sp macro="" textlink="">
      <xdr:nvSpPr>
        <xdr:cNvPr id="2" name="Left Brace 1">
          <a:extLst>
            <a:ext uri="{FF2B5EF4-FFF2-40B4-BE49-F238E27FC236}">
              <a16:creationId xmlns:a16="http://schemas.microsoft.com/office/drawing/2014/main" id="{00000000-0008-0000-0100-000002000000}"/>
            </a:ext>
          </a:extLst>
        </xdr:cNvPr>
        <xdr:cNvSpPr/>
      </xdr:nvSpPr>
      <xdr:spPr>
        <a:xfrm>
          <a:off x="1960881" y="5499100"/>
          <a:ext cx="350519" cy="13589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144780</xdr:colOff>
      <xdr:row>9</xdr:row>
      <xdr:rowOff>53340</xdr:rowOff>
    </xdr:from>
    <xdr:to>
      <xdr:col>5</xdr:col>
      <xdr:colOff>1287780</xdr:colOff>
      <xdr:row>9</xdr:row>
      <xdr:rowOff>508000</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rot="16200000">
          <a:off x="3937000" y="734060"/>
          <a:ext cx="454660" cy="3924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106679</xdr:colOff>
      <xdr:row>22</xdr:row>
      <xdr:rowOff>124909</xdr:rowOff>
    </xdr:from>
    <xdr:to>
      <xdr:col>6</xdr:col>
      <xdr:colOff>1862122</xdr:colOff>
      <xdr:row>51</xdr:row>
      <xdr:rowOff>15240</xdr:rowOff>
    </xdr:to>
    <xdr:pic>
      <xdr:nvPicPr>
        <xdr:cNvPr id="8" name="Picture 7">
          <a:extLst>
            <a:ext uri="{FF2B5EF4-FFF2-40B4-BE49-F238E27FC236}">
              <a16:creationId xmlns:a16="http://schemas.microsoft.com/office/drawing/2014/main" id="{00000000-0008-0000-2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79" y="5306509"/>
          <a:ext cx="8110523" cy="4942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6</xdr:col>
      <xdr:colOff>228600</xdr:colOff>
      <xdr:row>47</xdr:row>
      <xdr:rowOff>45720</xdr:rowOff>
    </xdr:to>
    <xdr:pic>
      <xdr:nvPicPr>
        <xdr:cNvPr id="5" name="Picture 4">
          <a:extLst>
            <a:ext uri="{FF2B5EF4-FFF2-40B4-BE49-F238E27FC236}">
              <a16:creationId xmlns:a16="http://schemas.microsoft.com/office/drawing/2014/main" id="{00000000-0008-0000-2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85260"/>
          <a:ext cx="6758940" cy="5829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148590</xdr:colOff>
      <xdr:row>2</xdr:row>
      <xdr:rowOff>617220</xdr:rowOff>
    </xdr:from>
    <xdr:to>
      <xdr:col>9</xdr:col>
      <xdr:colOff>1066800</xdr:colOff>
      <xdr:row>41</xdr:row>
      <xdr:rowOff>102870</xdr:rowOff>
    </xdr:to>
    <xdr:cxnSp macro="">
      <xdr:nvCxnSpPr>
        <xdr:cNvPr id="7" name="Straight Arrow Connector 6">
          <a:extLst>
            <a:ext uri="{FF2B5EF4-FFF2-40B4-BE49-F238E27FC236}">
              <a16:creationId xmlns:a16="http://schemas.microsoft.com/office/drawing/2014/main" id="{00000000-0008-0000-2100-000007000000}"/>
            </a:ext>
          </a:extLst>
        </xdr:cNvPr>
        <xdr:cNvCxnSpPr/>
      </xdr:nvCxnSpPr>
      <xdr:spPr>
        <a:xfrm flipH="1">
          <a:off x="6678930" y="1645920"/>
          <a:ext cx="7128510" cy="71742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492125</xdr:colOff>
      <xdr:row>8</xdr:row>
      <xdr:rowOff>400050</xdr:rowOff>
    </xdr:from>
    <xdr:to>
      <xdr:col>6</xdr:col>
      <xdr:colOff>1101725</xdr:colOff>
      <xdr:row>8</xdr:row>
      <xdr:rowOff>844550</xdr:rowOff>
    </xdr:to>
    <xdr:sp macro="" textlink="">
      <xdr:nvSpPr>
        <xdr:cNvPr id="2" name="Right Brace 1">
          <a:extLst>
            <a:ext uri="{FF2B5EF4-FFF2-40B4-BE49-F238E27FC236}">
              <a16:creationId xmlns:a16="http://schemas.microsoft.com/office/drawing/2014/main" id="{00000000-0008-0000-0200-000002000000}"/>
            </a:ext>
          </a:extLst>
        </xdr:cNvPr>
        <xdr:cNvSpPr/>
      </xdr:nvSpPr>
      <xdr:spPr>
        <a:xfrm rot="16200000">
          <a:off x="5988050" y="2301875"/>
          <a:ext cx="444500" cy="43878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0</xdr:col>
      <xdr:colOff>2057400</xdr:colOff>
      <xdr:row>13</xdr:row>
      <xdr:rowOff>25400</xdr:rowOff>
    </xdr:from>
    <xdr:to>
      <xdr:col>1</xdr:col>
      <xdr:colOff>38100</xdr:colOff>
      <xdr:row>22</xdr:row>
      <xdr:rowOff>254000</xdr:rowOff>
    </xdr:to>
    <xdr:sp macro="" textlink="">
      <xdr:nvSpPr>
        <xdr:cNvPr id="3" name="Left Brace 2">
          <a:extLst>
            <a:ext uri="{FF2B5EF4-FFF2-40B4-BE49-F238E27FC236}">
              <a16:creationId xmlns:a16="http://schemas.microsoft.com/office/drawing/2014/main" id="{00000000-0008-0000-0200-000003000000}"/>
            </a:ext>
          </a:extLst>
        </xdr:cNvPr>
        <xdr:cNvSpPr/>
      </xdr:nvSpPr>
      <xdr:spPr>
        <a:xfrm>
          <a:off x="2057400" y="5003800"/>
          <a:ext cx="215900" cy="28575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1188720</xdr:colOff>
      <xdr:row>11</xdr:row>
      <xdr:rowOff>48260</xdr:rowOff>
    </xdr:from>
    <xdr:to>
      <xdr:col>1</xdr:col>
      <xdr:colOff>170181</xdr:colOff>
      <xdr:row>15</xdr:row>
      <xdr:rowOff>180340</xdr:rowOff>
    </xdr:to>
    <xdr:sp macro="" textlink="">
      <xdr:nvSpPr>
        <xdr:cNvPr id="2" name="Left Brace 1">
          <a:extLst>
            <a:ext uri="{FF2B5EF4-FFF2-40B4-BE49-F238E27FC236}">
              <a16:creationId xmlns:a16="http://schemas.microsoft.com/office/drawing/2014/main" id="{00000000-0008-0000-0300-000002000000}"/>
            </a:ext>
          </a:extLst>
        </xdr:cNvPr>
        <xdr:cNvSpPr/>
      </xdr:nvSpPr>
      <xdr:spPr>
        <a:xfrm>
          <a:off x="1188720" y="4544060"/>
          <a:ext cx="200661" cy="111506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274956</xdr:colOff>
      <xdr:row>7</xdr:row>
      <xdr:rowOff>88268</xdr:rowOff>
    </xdr:from>
    <xdr:to>
      <xdr:col>6</xdr:col>
      <xdr:colOff>22860</xdr:colOff>
      <xdr:row>7</xdr:row>
      <xdr:rowOff>494030</xdr:rowOff>
    </xdr:to>
    <xdr:sp macro="" textlink="">
      <xdr:nvSpPr>
        <xdr:cNvPr id="3" name="Left Brace 2">
          <a:extLst>
            <a:ext uri="{FF2B5EF4-FFF2-40B4-BE49-F238E27FC236}">
              <a16:creationId xmlns:a16="http://schemas.microsoft.com/office/drawing/2014/main" id="{00000000-0008-0000-0300-000003000000}"/>
            </a:ext>
          </a:extLst>
        </xdr:cNvPr>
        <xdr:cNvSpPr/>
      </xdr:nvSpPr>
      <xdr:spPr>
        <a:xfrm rot="5400000">
          <a:off x="4175127" y="653417"/>
          <a:ext cx="405762" cy="4076064"/>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412750</xdr:colOff>
      <xdr:row>6</xdr:row>
      <xdr:rowOff>15875</xdr:rowOff>
    </xdr:from>
    <xdr:to>
      <xdr:col>12</xdr:col>
      <xdr:colOff>349251</xdr:colOff>
      <xdr:row>9</xdr:row>
      <xdr:rowOff>285750</xdr:rowOff>
    </xdr:to>
    <xdr:cxnSp macro="">
      <xdr:nvCxnSpPr>
        <xdr:cNvPr id="5" name="Straight Arrow Connector 4">
          <a:extLst>
            <a:ext uri="{FF2B5EF4-FFF2-40B4-BE49-F238E27FC236}">
              <a16:creationId xmlns:a16="http://schemas.microsoft.com/office/drawing/2014/main" id="{00000000-0008-0000-0500-000005000000}"/>
            </a:ext>
          </a:extLst>
        </xdr:cNvPr>
        <xdr:cNvCxnSpPr/>
      </xdr:nvCxnSpPr>
      <xdr:spPr>
        <a:xfrm flipH="1">
          <a:off x="17716500" y="3873500"/>
          <a:ext cx="4826001" cy="1174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3222625</xdr:colOff>
      <xdr:row>4</xdr:row>
      <xdr:rowOff>1047750</xdr:rowOff>
    </xdr:from>
    <xdr:to>
      <xdr:col>12</xdr:col>
      <xdr:colOff>555625</xdr:colOff>
      <xdr:row>7</xdr:row>
      <xdr:rowOff>0</xdr:rowOff>
    </xdr:to>
    <xdr:cxnSp macro="">
      <xdr:nvCxnSpPr>
        <xdr:cNvPr id="8" name="Straight Connector 7">
          <a:extLst>
            <a:ext uri="{FF2B5EF4-FFF2-40B4-BE49-F238E27FC236}">
              <a16:creationId xmlns:a16="http://schemas.microsoft.com/office/drawing/2014/main" id="{00000000-0008-0000-0500-000008000000}"/>
            </a:ext>
          </a:extLst>
        </xdr:cNvPr>
        <xdr:cNvCxnSpPr/>
      </xdr:nvCxnSpPr>
      <xdr:spPr>
        <a:xfrm flipH="1">
          <a:off x="20526375" y="2857500"/>
          <a:ext cx="2222500" cy="13017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635000</xdr:colOff>
      <xdr:row>7</xdr:row>
      <xdr:rowOff>0</xdr:rowOff>
    </xdr:from>
    <xdr:to>
      <xdr:col>11</xdr:col>
      <xdr:colOff>3238500</xdr:colOff>
      <xdr:row>7</xdr:row>
      <xdr:rowOff>0</xdr:rowOff>
    </xdr:to>
    <xdr:cxnSp macro="">
      <xdr:nvCxnSpPr>
        <xdr:cNvPr id="10" name="Straight Connector 9">
          <a:extLst>
            <a:ext uri="{FF2B5EF4-FFF2-40B4-BE49-F238E27FC236}">
              <a16:creationId xmlns:a16="http://schemas.microsoft.com/office/drawing/2014/main" id="{00000000-0008-0000-0500-00000A000000}"/>
            </a:ext>
          </a:extLst>
        </xdr:cNvPr>
        <xdr:cNvCxnSpPr/>
      </xdr:nvCxnSpPr>
      <xdr:spPr>
        <a:xfrm flipH="1">
          <a:off x="4032250" y="4159250"/>
          <a:ext cx="165100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222250</xdr:colOff>
      <xdr:row>6</xdr:row>
      <xdr:rowOff>285750</xdr:rowOff>
    </xdr:from>
    <xdr:to>
      <xdr:col>2</xdr:col>
      <xdr:colOff>635000</xdr:colOff>
      <xdr:row>9</xdr:row>
      <xdr:rowOff>238125</xdr:rowOff>
    </xdr:to>
    <xdr:cxnSp macro="">
      <xdr:nvCxnSpPr>
        <xdr:cNvPr id="12" name="Straight Arrow Connector 11">
          <a:extLst>
            <a:ext uri="{FF2B5EF4-FFF2-40B4-BE49-F238E27FC236}">
              <a16:creationId xmlns:a16="http://schemas.microsoft.com/office/drawing/2014/main" id="{00000000-0008-0000-0500-00000C000000}"/>
            </a:ext>
          </a:extLst>
        </xdr:cNvPr>
        <xdr:cNvCxnSpPr/>
      </xdr:nvCxnSpPr>
      <xdr:spPr>
        <a:xfrm flipH="1">
          <a:off x="3619500" y="4143375"/>
          <a:ext cx="412750" cy="857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14</xdr:row>
          <xdr:rowOff>152400</xdr:rowOff>
        </xdr:from>
        <xdr:to>
          <xdr:col>1</xdr:col>
          <xdr:colOff>361950</xdr:colOff>
          <xdr:row>16</xdr:row>
          <xdr:rowOff>38100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B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xdr:row>
          <xdr:rowOff>161925</xdr:rowOff>
        </xdr:from>
        <xdr:to>
          <xdr:col>1</xdr:col>
          <xdr:colOff>361950</xdr:colOff>
          <xdr:row>18</xdr:row>
          <xdr:rowOff>47625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B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371475</xdr:colOff>
          <xdr:row>21</xdr:row>
          <xdr:rowOff>19050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B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152400</xdr:rowOff>
        </xdr:from>
        <xdr:to>
          <xdr:col>1</xdr:col>
          <xdr:colOff>381000</xdr:colOff>
          <xdr:row>22</xdr:row>
          <xdr:rowOff>38100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B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571500</xdr:colOff>
      <xdr:row>7</xdr:row>
      <xdr:rowOff>99060</xdr:rowOff>
    </xdr:from>
    <xdr:to>
      <xdr:col>9</xdr:col>
      <xdr:colOff>236220</xdr:colOff>
      <xdr:row>15</xdr:row>
      <xdr:rowOff>121920</xdr:rowOff>
    </xdr:to>
    <xdr:cxnSp macro="">
      <xdr:nvCxnSpPr>
        <xdr:cNvPr id="5" name="Straight Arrow Connector 4">
          <a:extLst>
            <a:ext uri="{FF2B5EF4-FFF2-40B4-BE49-F238E27FC236}">
              <a16:creationId xmlns:a16="http://schemas.microsoft.com/office/drawing/2014/main" id="{00000000-0008-0000-0B00-000005000000}"/>
            </a:ext>
          </a:extLst>
        </xdr:cNvPr>
        <xdr:cNvCxnSpPr/>
      </xdr:nvCxnSpPr>
      <xdr:spPr>
        <a:xfrm flipV="1">
          <a:off x="6187440" y="2827020"/>
          <a:ext cx="5181600" cy="1028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350520</xdr:colOff>
      <xdr:row>8</xdr:row>
      <xdr:rowOff>152400</xdr:rowOff>
    </xdr:from>
    <xdr:to>
      <xdr:col>9</xdr:col>
      <xdr:colOff>289560</xdr:colOff>
      <xdr:row>20</xdr:row>
      <xdr:rowOff>83820</xdr:rowOff>
    </xdr:to>
    <xdr:cxnSp macro="">
      <xdr:nvCxnSpPr>
        <xdr:cNvPr id="7" name="Straight Arrow Connector 6">
          <a:extLst>
            <a:ext uri="{FF2B5EF4-FFF2-40B4-BE49-F238E27FC236}">
              <a16:creationId xmlns:a16="http://schemas.microsoft.com/office/drawing/2014/main" id="{00000000-0008-0000-0B00-000007000000}"/>
            </a:ext>
          </a:extLst>
        </xdr:cNvPr>
        <xdr:cNvCxnSpPr/>
      </xdr:nvCxnSpPr>
      <xdr:spPr>
        <a:xfrm flipV="1">
          <a:off x="7170420" y="3048000"/>
          <a:ext cx="4251960" cy="16078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96520</xdr:colOff>
      <xdr:row>21</xdr:row>
      <xdr:rowOff>114300</xdr:rowOff>
    </xdr:from>
    <xdr:to>
      <xdr:col>4</xdr:col>
      <xdr:colOff>142001</xdr:colOff>
      <xdr:row>50</xdr:row>
      <xdr:rowOff>99060</xdr:rowOff>
    </xdr:to>
    <xdr:pic>
      <xdr:nvPicPr>
        <xdr:cNvPr id="4" name="Picture 3">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520" y="5715000"/>
          <a:ext cx="4053601" cy="5059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1524001</xdr:colOff>
      <xdr:row>4</xdr:row>
      <xdr:rowOff>38100</xdr:rowOff>
    </xdr:from>
    <xdr:to>
      <xdr:col>10</xdr:col>
      <xdr:colOff>37783</xdr:colOff>
      <xdr:row>26</xdr:row>
      <xdr:rowOff>173412</xdr:rowOff>
    </xdr:to>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8610601" y="2804160"/>
          <a:ext cx="6263322" cy="41586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1226820</xdr:colOff>
      <xdr:row>2</xdr:row>
      <xdr:rowOff>518160</xdr:rowOff>
    </xdr:from>
    <xdr:to>
      <xdr:col>9</xdr:col>
      <xdr:colOff>1242060</xdr:colOff>
      <xdr:row>21</xdr:row>
      <xdr:rowOff>160020</xdr:rowOff>
    </xdr:to>
    <xdr:cxnSp macro="">
      <xdr:nvCxnSpPr>
        <xdr:cNvPr id="5" name="Straight Arrow Connector 4">
          <a:extLst>
            <a:ext uri="{FF2B5EF4-FFF2-40B4-BE49-F238E27FC236}">
              <a16:creationId xmlns:a16="http://schemas.microsoft.com/office/drawing/2014/main" id="{00000000-0008-0000-1C00-000005000000}"/>
            </a:ext>
          </a:extLst>
        </xdr:cNvPr>
        <xdr:cNvCxnSpPr/>
      </xdr:nvCxnSpPr>
      <xdr:spPr>
        <a:xfrm flipH="1">
          <a:off x="3962400" y="1562100"/>
          <a:ext cx="8336280" cy="37719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36356</xdr:colOff>
      <xdr:row>4</xdr:row>
      <xdr:rowOff>30480</xdr:rowOff>
    </xdr:from>
    <xdr:to>
      <xdr:col>2</xdr:col>
      <xdr:colOff>1272540</xdr:colOff>
      <xdr:row>22</xdr:row>
      <xdr:rowOff>68579</xdr:rowOff>
    </xdr:to>
    <xdr:pic>
      <xdr:nvPicPr>
        <xdr:cNvPr id="7" name="Picture 6">
          <a:extLst>
            <a:ext uri="{FF2B5EF4-FFF2-40B4-BE49-F238E27FC236}">
              <a16:creationId xmlns:a16="http://schemas.microsoft.com/office/drawing/2014/main" id="{00000000-0008-0000-1C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56" y="2095500"/>
          <a:ext cx="3971764" cy="33299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2145030</xdr:colOff>
      <xdr:row>2</xdr:row>
      <xdr:rowOff>400050</xdr:rowOff>
    </xdr:from>
    <xdr:to>
      <xdr:col>9</xdr:col>
      <xdr:colOff>790575</xdr:colOff>
      <xdr:row>11</xdr:row>
      <xdr:rowOff>87630</xdr:rowOff>
    </xdr:to>
    <xdr:cxnSp macro="">
      <xdr:nvCxnSpPr>
        <xdr:cNvPr id="2" name="Straight Arrow Connector 1">
          <a:extLst>
            <a:ext uri="{FF2B5EF4-FFF2-40B4-BE49-F238E27FC236}">
              <a16:creationId xmlns:a16="http://schemas.microsoft.com/office/drawing/2014/main" id="{00000000-0008-0000-1D00-000002000000}"/>
            </a:ext>
          </a:extLst>
        </xdr:cNvPr>
        <xdr:cNvCxnSpPr/>
      </xdr:nvCxnSpPr>
      <xdr:spPr>
        <a:xfrm flipH="1">
          <a:off x="4554855" y="1457325"/>
          <a:ext cx="8856345" cy="184975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5.xml"/><Relationship Id="rId7" Type="http://schemas.openxmlformats.org/officeDocument/2006/relationships/ctrlProp" Target="../ctrlProps/ctrlProp3.xml"/><Relationship Id="rId2" Type="http://schemas.openxmlformats.org/officeDocument/2006/relationships/printerSettings" Target="../printerSettings/printerSettings18.bin"/><Relationship Id="rId1" Type="http://schemas.openxmlformats.org/officeDocument/2006/relationships/hyperlink" Target="mailto:debrahdenemark@playfulcorp.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collincad.org/propertysearch?prop=2715524&amp;year=2017"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ollincad.org/propertysearch?prop=2107293&amp;year=2017" TargetMode="External"/><Relationship Id="rId7" Type="http://schemas.openxmlformats.org/officeDocument/2006/relationships/comments" Target="../comments1.xml"/><Relationship Id="rId2" Type="http://schemas.openxmlformats.org/officeDocument/2006/relationships/hyperlink" Target="http://www.collincad.org/propertysearch?prop=2060463&amp;year=2017" TargetMode="External"/><Relationship Id="rId1" Type="http://schemas.openxmlformats.org/officeDocument/2006/relationships/hyperlink" Target="http://www.collincad.org/propertysearch?prop=2680265&amp;year=2017"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3" Type="http://schemas.openxmlformats.org/officeDocument/2006/relationships/hyperlink" Target="http://www.collincad.org/propertysearch?prop=2633978&amp;year=2017" TargetMode="External"/><Relationship Id="rId2" Type="http://schemas.openxmlformats.org/officeDocument/2006/relationships/hyperlink" Target="http://www.collincad.org/propertysearch?prop=2030100&amp;year=2017" TargetMode="External"/><Relationship Id="rId1" Type="http://schemas.openxmlformats.org/officeDocument/2006/relationships/hyperlink" Target="http://www.collincad.org/propertysearch?prop=2043924&amp;year=2017" TargetMode="External"/><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36.bin"/></Relationships>
</file>

<file path=xl/worksheets/_rels/sheet32.xml.rels><?xml version="1.0" encoding="UTF-8" standalone="yes"?>
<Relationships xmlns="http://schemas.openxmlformats.org/package/2006/relationships"><Relationship Id="rId3" Type="http://schemas.openxmlformats.org/officeDocument/2006/relationships/hyperlink" Target="https://www.collincad.org/propertysearch?prop=2773893&amp;year=2019" TargetMode="External"/><Relationship Id="rId2" Type="http://schemas.openxmlformats.org/officeDocument/2006/relationships/hyperlink" Target="https://www.collincad.org/propertysearch?prop=2556909&amp;year=2019" TargetMode="External"/><Relationship Id="rId1" Type="http://schemas.openxmlformats.org/officeDocument/2006/relationships/hyperlink" Target="https://www.collincad.org/propertysearch?prop=1794856&amp;year=2019" TargetMode="External"/><Relationship Id="rId5" Type="http://schemas.openxmlformats.org/officeDocument/2006/relationships/printerSettings" Target="../printerSettings/printerSettings37.bin"/><Relationship Id="rId4" Type="http://schemas.openxmlformats.org/officeDocument/2006/relationships/hyperlink" Target="https://www.collincad.org/propertysearch?prop=2780512&amp;year=2019"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s://www.collincad.org/propertysearch?prop=2772651&amp;year=2019" TargetMode="External"/><Relationship Id="rId1" Type="http://schemas.openxmlformats.org/officeDocument/2006/relationships/hyperlink" Target="https://www.collincad.org/propertysearch?prop=2770960&amp;year=2019" TargetMode="External"/><Relationship Id="rId4" Type="http://schemas.openxmlformats.org/officeDocument/2006/relationships/drawing" Target="../drawings/drawing11.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xml.rels><?xml version="1.0" encoding="UTF-8" standalone="yes"?>
<Relationships xmlns="http://schemas.openxmlformats.org/package/2006/relationships"><Relationship Id="rId3" Type="http://schemas.openxmlformats.org/officeDocument/2006/relationships/hyperlink" Target="mailto:matt_cc_chen@wistron.com" TargetMode="External"/><Relationship Id="rId7" Type="http://schemas.openxmlformats.org/officeDocument/2006/relationships/comments" Target="../comments2.xml"/><Relationship Id="rId2" Type="http://schemas.openxmlformats.org/officeDocument/2006/relationships/hyperlink" Target="http://www.collincad.org/propertysearch?prop=2646469&amp;year=2017" TargetMode="External"/><Relationship Id="rId1" Type="http://schemas.openxmlformats.org/officeDocument/2006/relationships/hyperlink" Target="http://www.collincad.org/propertysearch?prop=2697100&amp;year=2017" TargetMode="External"/><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printerSettings" Target="../printerSettings/printerSettings6.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62.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65.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68.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ollincad.org/propertysearch?prop=2522301&amp;year=2017" TargetMode="External"/></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80.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38"/>
  <sheetViews>
    <sheetView zoomScaleNormal="100" workbookViewId="0">
      <pane ySplit="3" topLeftCell="A4" activePane="bottomLeft" state="frozen"/>
      <selection pane="bottomLeft" activeCell="A11" sqref="A11"/>
    </sheetView>
  </sheetViews>
  <sheetFormatPr defaultColWidth="9.140625" defaultRowHeight="15" x14ac:dyDescent="0.25"/>
  <cols>
    <col min="1" max="1" width="22.7109375" style="15" bestFit="1" customWidth="1"/>
    <col min="2" max="2" width="12.42578125" style="15" customWidth="1"/>
    <col min="3" max="3" width="6.42578125" style="53" customWidth="1"/>
    <col min="4" max="4" width="7.5703125" style="15" customWidth="1"/>
    <col min="5" max="5" width="9" style="15" customWidth="1"/>
    <col min="6" max="6" width="10.85546875" style="15" customWidth="1"/>
    <col min="7" max="7" width="15.140625" style="15" customWidth="1"/>
    <col min="8" max="8" width="41" style="18" customWidth="1"/>
    <col min="9" max="9" width="28.140625" style="15" customWidth="1"/>
    <col min="10" max="10" width="43.85546875" style="15" customWidth="1"/>
    <col min="11" max="11" width="17" style="19" customWidth="1"/>
    <col min="12" max="12" width="45.28515625" style="15" customWidth="1"/>
    <col min="13" max="13" width="26.42578125" style="16" customWidth="1"/>
    <col min="14" max="14" width="15.7109375" style="15" bestFit="1" customWidth="1"/>
    <col min="15" max="15" width="13.85546875" style="15" bestFit="1" customWidth="1"/>
    <col min="16" max="16384" width="9.140625" style="15"/>
  </cols>
  <sheetData>
    <row r="1" spans="1:15" ht="21" x14ac:dyDescent="0.35">
      <c r="A1" s="539" t="s">
        <v>159</v>
      </c>
      <c r="B1" s="539"/>
      <c r="C1" s="539"/>
      <c r="D1" s="539"/>
      <c r="E1" s="539"/>
      <c r="F1" s="539"/>
      <c r="G1" s="539"/>
      <c r="H1" s="539"/>
      <c r="I1" s="539"/>
      <c r="J1" s="539"/>
      <c r="K1" s="539"/>
      <c r="L1" s="539"/>
      <c r="M1" s="539"/>
    </row>
    <row r="2" spans="1:15" x14ac:dyDescent="0.25">
      <c r="A2" s="540" t="s">
        <v>166</v>
      </c>
      <c r="B2" s="541"/>
      <c r="C2" s="541"/>
      <c r="D2" s="541"/>
      <c r="E2" s="541"/>
      <c r="F2" s="541"/>
      <c r="G2" s="541"/>
      <c r="H2" s="541"/>
      <c r="I2" s="541"/>
      <c r="J2" s="541"/>
      <c r="K2" s="541"/>
      <c r="L2" s="541"/>
      <c r="M2" s="541"/>
    </row>
    <row r="3" spans="1:15" s="16" customFormat="1" ht="57.75" customHeight="1" x14ac:dyDescent="0.25">
      <c r="A3" s="36" t="s">
        <v>101</v>
      </c>
      <c r="B3" s="37" t="s">
        <v>68</v>
      </c>
      <c r="C3" s="37" t="s">
        <v>91</v>
      </c>
      <c r="D3" s="36" t="s">
        <v>116</v>
      </c>
      <c r="E3" s="36" t="s">
        <v>117</v>
      </c>
      <c r="F3" s="36" t="s">
        <v>88</v>
      </c>
      <c r="G3" s="36" t="s">
        <v>89</v>
      </c>
      <c r="H3" s="37" t="s">
        <v>57</v>
      </c>
      <c r="I3" s="37" t="s">
        <v>56</v>
      </c>
      <c r="J3" s="36" t="s">
        <v>132</v>
      </c>
      <c r="K3" s="38" t="s">
        <v>90</v>
      </c>
      <c r="L3" s="37" t="s">
        <v>70</v>
      </c>
      <c r="M3" s="36" t="s">
        <v>175</v>
      </c>
    </row>
    <row r="4" spans="1:15" ht="45" x14ac:dyDescent="0.25">
      <c r="A4" s="20" t="s">
        <v>76</v>
      </c>
      <c r="B4" s="21" t="s">
        <v>93</v>
      </c>
      <c r="C4" s="51" t="s">
        <v>95</v>
      </c>
      <c r="D4" s="22"/>
      <c r="E4" s="22"/>
      <c r="F4" s="23">
        <v>37288</v>
      </c>
      <c r="G4" s="23">
        <v>39083</v>
      </c>
      <c r="H4" s="24"/>
      <c r="I4" s="25">
        <v>0.3</v>
      </c>
      <c r="J4" s="25"/>
      <c r="K4" s="35">
        <v>16100000</v>
      </c>
      <c r="L4" s="21" t="s">
        <v>87</v>
      </c>
      <c r="M4" s="25"/>
    </row>
    <row r="5" spans="1:15" ht="30" x14ac:dyDescent="0.25">
      <c r="A5" s="20" t="s">
        <v>1</v>
      </c>
      <c r="B5" s="40" t="s">
        <v>105</v>
      </c>
      <c r="C5" s="51" t="s">
        <v>94</v>
      </c>
      <c r="D5" s="22"/>
      <c r="E5" s="22"/>
      <c r="F5" s="23">
        <v>41640</v>
      </c>
      <c r="G5" s="23">
        <v>43465</v>
      </c>
      <c r="H5" s="26" t="s">
        <v>49</v>
      </c>
      <c r="I5" s="25">
        <v>0.5</v>
      </c>
      <c r="J5" s="25"/>
      <c r="K5" s="34">
        <v>5000000</v>
      </c>
      <c r="L5" s="40" t="s">
        <v>75</v>
      </c>
      <c r="M5" s="25"/>
    </row>
    <row r="6" spans="1:15" ht="90" x14ac:dyDescent="0.25">
      <c r="A6" s="20" t="s">
        <v>78</v>
      </c>
      <c r="B6" s="21" t="s">
        <v>93</v>
      </c>
      <c r="C6" s="52" t="s">
        <v>170</v>
      </c>
      <c r="D6" s="22"/>
      <c r="E6" s="22"/>
      <c r="F6" s="23">
        <v>41107</v>
      </c>
      <c r="G6" s="23"/>
      <c r="H6" s="24"/>
      <c r="I6" s="25">
        <v>0.5</v>
      </c>
      <c r="J6" s="25"/>
      <c r="K6" s="35">
        <v>12000000</v>
      </c>
      <c r="L6" s="21" t="s">
        <v>103</v>
      </c>
      <c r="M6" s="22"/>
    </row>
    <row r="7" spans="1:15" ht="45" x14ac:dyDescent="0.25">
      <c r="A7" s="27" t="s">
        <v>96</v>
      </c>
      <c r="B7" s="40" t="s">
        <v>105</v>
      </c>
      <c r="C7" s="51" t="s">
        <v>94</v>
      </c>
      <c r="D7" s="22"/>
      <c r="E7" s="22"/>
      <c r="F7" s="23">
        <v>39448</v>
      </c>
      <c r="G7" s="23">
        <v>43100</v>
      </c>
      <c r="H7" s="28" t="s">
        <v>102</v>
      </c>
      <c r="I7" s="25">
        <v>0.4</v>
      </c>
      <c r="J7" s="25"/>
      <c r="K7" s="34">
        <v>24500000</v>
      </c>
      <c r="L7" s="41" t="s">
        <v>77</v>
      </c>
      <c r="M7" s="55">
        <v>32462391</v>
      </c>
    </row>
    <row r="8" spans="1:15" ht="60" x14ac:dyDescent="0.25">
      <c r="A8" s="20" t="s">
        <v>0</v>
      </c>
      <c r="B8" s="40" t="s">
        <v>186</v>
      </c>
      <c r="C8" s="51" t="s">
        <v>94</v>
      </c>
      <c r="D8" s="22"/>
      <c r="E8" s="22"/>
      <c r="F8" s="23">
        <v>41640</v>
      </c>
      <c r="G8" s="23">
        <v>43465</v>
      </c>
      <c r="H8" s="24"/>
      <c r="I8" s="25">
        <v>0.5</v>
      </c>
      <c r="J8" s="25"/>
      <c r="K8" s="34">
        <v>11000000</v>
      </c>
      <c r="L8" s="21" t="s">
        <v>85</v>
      </c>
      <c r="M8" s="55">
        <v>12679881</v>
      </c>
    </row>
    <row r="9" spans="1:15" ht="45" x14ac:dyDescent="0.25">
      <c r="A9" s="20" t="s">
        <v>4</v>
      </c>
      <c r="B9" s="22" t="s">
        <v>92</v>
      </c>
      <c r="C9" s="52" t="s">
        <v>173</v>
      </c>
      <c r="D9" s="22"/>
      <c r="E9" s="22"/>
      <c r="F9" s="23">
        <v>42005</v>
      </c>
      <c r="G9" s="23">
        <v>43922</v>
      </c>
      <c r="H9" s="26" t="s">
        <v>49</v>
      </c>
      <c r="I9" s="25">
        <v>0.5</v>
      </c>
      <c r="J9" s="25"/>
      <c r="K9" s="35">
        <v>6000000</v>
      </c>
      <c r="L9" s="21" t="s">
        <v>79</v>
      </c>
      <c r="M9" s="54" t="s">
        <v>174</v>
      </c>
    </row>
    <row r="10" spans="1:15" x14ac:dyDescent="0.25">
      <c r="A10" s="20" t="s">
        <v>69</v>
      </c>
      <c r="B10" s="22" t="s">
        <v>92</v>
      </c>
      <c r="C10" s="51" t="s">
        <v>95</v>
      </c>
      <c r="D10" s="11"/>
      <c r="E10" s="11"/>
      <c r="F10" s="23">
        <v>42005</v>
      </c>
      <c r="G10" s="23"/>
      <c r="H10" s="26">
        <v>100000</v>
      </c>
      <c r="I10" s="22" t="s">
        <v>9</v>
      </c>
      <c r="J10" s="22"/>
      <c r="K10" s="35">
        <v>8000000</v>
      </c>
      <c r="L10" s="21" t="s">
        <v>71</v>
      </c>
      <c r="M10" s="31">
        <v>84000</v>
      </c>
    </row>
    <row r="11" spans="1:15" ht="75" x14ac:dyDescent="0.25">
      <c r="A11" s="20" t="s">
        <v>84</v>
      </c>
      <c r="B11" s="22" t="s">
        <v>92</v>
      </c>
      <c r="C11" s="51" t="s">
        <v>95</v>
      </c>
      <c r="D11" s="22"/>
      <c r="E11" s="22"/>
      <c r="F11" s="23">
        <v>39326</v>
      </c>
      <c r="G11" s="23">
        <v>41153</v>
      </c>
      <c r="H11" s="30" t="s">
        <v>86</v>
      </c>
      <c r="I11" s="29" t="s">
        <v>9</v>
      </c>
      <c r="J11" s="29"/>
      <c r="K11" s="35" t="s">
        <v>9</v>
      </c>
      <c r="L11" s="21" t="s">
        <v>100</v>
      </c>
      <c r="M11" s="29">
        <v>2387496.1112500001</v>
      </c>
    </row>
    <row r="12" spans="1:15" ht="30" x14ac:dyDescent="0.25">
      <c r="A12" t="s">
        <v>185</v>
      </c>
      <c r="B12" s="22" t="s">
        <v>92</v>
      </c>
      <c r="C12" s="51" t="s">
        <v>94</v>
      </c>
      <c r="D12" s="22"/>
      <c r="E12" s="22"/>
      <c r="F12" s="23">
        <v>42005</v>
      </c>
      <c r="G12" s="23">
        <v>46023</v>
      </c>
      <c r="H12" s="49" t="s">
        <v>167</v>
      </c>
      <c r="I12" s="25">
        <v>1</v>
      </c>
      <c r="J12" s="25"/>
      <c r="K12" s="35">
        <v>6000000</v>
      </c>
      <c r="L12" s="21" t="s">
        <v>82</v>
      </c>
      <c r="M12" s="31">
        <v>0</v>
      </c>
    </row>
    <row r="13" spans="1:15" ht="75" x14ac:dyDescent="0.25">
      <c r="A13" s="20" t="s">
        <v>54</v>
      </c>
      <c r="B13" s="22" t="s">
        <v>92</v>
      </c>
      <c r="C13" s="51" t="s">
        <v>94</v>
      </c>
      <c r="D13" s="22"/>
      <c r="E13" s="22"/>
      <c r="F13" s="23">
        <v>42005</v>
      </c>
      <c r="G13" s="23">
        <v>43940</v>
      </c>
      <c r="H13" s="26" t="s">
        <v>49</v>
      </c>
      <c r="I13" s="25">
        <v>0.5</v>
      </c>
      <c r="J13" s="25"/>
      <c r="K13" s="35">
        <v>600000</v>
      </c>
      <c r="L13" s="21" t="s">
        <v>80</v>
      </c>
      <c r="M13" s="31">
        <v>0</v>
      </c>
    </row>
    <row r="14" spans="1:15" ht="30" x14ac:dyDescent="0.25">
      <c r="A14" s="20" t="s">
        <v>8</v>
      </c>
      <c r="B14" s="22" t="s">
        <v>92</v>
      </c>
      <c r="C14" s="51" t="s">
        <v>94</v>
      </c>
      <c r="D14" s="22"/>
      <c r="E14" s="22"/>
      <c r="F14" s="23">
        <v>42080</v>
      </c>
      <c r="G14" s="23">
        <v>45741</v>
      </c>
      <c r="H14" s="26" t="s">
        <v>49</v>
      </c>
      <c r="I14" s="22" t="s">
        <v>9</v>
      </c>
      <c r="J14" s="22"/>
      <c r="K14" s="35" t="s">
        <v>9</v>
      </c>
      <c r="L14" s="21" t="s">
        <v>83</v>
      </c>
      <c r="M14" s="31">
        <v>33929.35</v>
      </c>
    </row>
    <row r="15" spans="1:15" ht="30" x14ac:dyDescent="0.25">
      <c r="A15" s="20" t="s">
        <v>7</v>
      </c>
      <c r="B15" s="22" t="s">
        <v>92</v>
      </c>
      <c r="C15" s="51" t="s">
        <v>94</v>
      </c>
      <c r="D15" s="22"/>
      <c r="E15" s="22"/>
      <c r="F15" s="23">
        <v>42080</v>
      </c>
      <c r="G15" s="23">
        <v>45741</v>
      </c>
      <c r="H15" s="26" t="s">
        <v>49</v>
      </c>
      <c r="I15" s="22" t="s">
        <v>9</v>
      </c>
      <c r="J15" s="22"/>
      <c r="K15" s="35" t="s">
        <v>9</v>
      </c>
      <c r="L15" s="21" t="s">
        <v>83</v>
      </c>
      <c r="M15" s="31">
        <v>2073.67</v>
      </c>
    </row>
    <row r="16" spans="1:15" ht="60" x14ac:dyDescent="0.25">
      <c r="A16" s="20" t="s">
        <v>2</v>
      </c>
      <c r="B16" s="22" t="s">
        <v>92</v>
      </c>
      <c r="C16" s="51" t="s">
        <v>95</v>
      </c>
      <c r="D16" s="22"/>
      <c r="E16" s="22"/>
      <c r="F16" s="23">
        <v>38991</v>
      </c>
      <c r="G16" s="23">
        <v>42675</v>
      </c>
      <c r="H16" s="26">
        <v>2000000</v>
      </c>
      <c r="I16" s="22" t="s">
        <v>9</v>
      </c>
      <c r="J16" s="22"/>
      <c r="K16" s="35" t="s">
        <v>9</v>
      </c>
      <c r="L16" s="21" t="s">
        <v>73</v>
      </c>
      <c r="M16" s="29">
        <v>1713088.83</v>
      </c>
      <c r="O16" s="32"/>
    </row>
    <row r="17" spans="1:15" ht="75" x14ac:dyDescent="0.25">
      <c r="A17" s="20" t="s">
        <v>5</v>
      </c>
      <c r="B17" s="22" t="s">
        <v>92</v>
      </c>
      <c r="C17" s="51" t="s">
        <v>94</v>
      </c>
      <c r="D17" s="22"/>
      <c r="E17" s="22"/>
      <c r="F17" s="23">
        <v>42005</v>
      </c>
      <c r="G17" s="23">
        <v>43922</v>
      </c>
      <c r="H17" s="26" t="s">
        <v>49</v>
      </c>
      <c r="I17" s="25">
        <v>0.5</v>
      </c>
      <c r="J17" s="25"/>
      <c r="K17" s="35">
        <v>7800000</v>
      </c>
      <c r="L17" s="21" t="s">
        <v>81</v>
      </c>
      <c r="M17" s="31">
        <v>0</v>
      </c>
      <c r="O17" s="33"/>
    </row>
    <row r="18" spans="1:15" ht="45" x14ac:dyDescent="0.25">
      <c r="A18" s="27" t="s">
        <v>98</v>
      </c>
      <c r="B18" s="22" t="s">
        <v>92</v>
      </c>
      <c r="C18" s="51" t="s">
        <v>94</v>
      </c>
      <c r="D18" s="22"/>
      <c r="E18" s="22"/>
      <c r="F18" s="23">
        <v>42005</v>
      </c>
      <c r="G18" s="8" t="s">
        <v>30</v>
      </c>
      <c r="H18" s="26" t="s">
        <v>49</v>
      </c>
      <c r="I18" s="25">
        <v>0.5</v>
      </c>
      <c r="J18" s="25"/>
      <c r="K18" s="35">
        <v>10000000</v>
      </c>
      <c r="L18" s="21"/>
      <c r="M18" s="31">
        <v>0</v>
      </c>
    </row>
    <row r="19" spans="1:15" x14ac:dyDescent="0.25">
      <c r="A19" s="20" t="s">
        <v>6</v>
      </c>
      <c r="B19" s="22" t="s">
        <v>92</v>
      </c>
      <c r="C19" s="51" t="s">
        <v>95</v>
      </c>
      <c r="D19" s="22"/>
      <c r="E19" s="22"/>
      <c r="F19" s="23">
        <v>41122</v>
      </c>
      <c r="G19" s="23">
        <v>42369</v>
      </c>
      <c r="H19" s="26">
        <v>4155380</v>
      </c>
      <c r="I19" s="22" t="s">
        <v>9</v>
      </c>
      <c r="J19" s="22"/>
      <c r="K19" s="35" t="s">
        <v>9</v>
      </c>
      <c r="L19" s="21"/>
      <c r="M19" s="29">
        <v>4936126.8499999996</v>
      </c>
      <c r="N19" s="45"/>
      <c r="O19" s="45"/>
    </row>
    <row r="20" spans="1:15" ht="30" x14ac:dyDescent="0.25">
      <c r="A20" s="27" t="s">
        <v>97</v>
      </c>
      <c r="B20" s="22" t="s">
        <v>92</v>
      </c>
      <c r="C20" s="51" t="s">
        <v>95</v>
      </c>
      <c r="D20" s="22"/>
      <c r="E20" s="22"/>
      <c r="F20" s="23">
        <v>38518</v>
      </c>
      <c r="G20" s="23">
        <v>46295</v>
      </c>
      <c r="H20" s="26">
        <v>886654</v>
      </c>
      <c r="I20" s="22" t="s">
        <v>9</v>
      </c>
      <c r="J20" s="22"/>
      <c r="K20" s="35" t="s">
        <v>9</v>
      </c>
      <c r="L20" s="21"/>
      <c r="M20" s="29">
        <v>886654</v>
      </c>
    </row>
    <row r="21" spans="1:15" x14ac:dyDescent="0.25">
      <c r="A21" s="39" t="s">
        <v>106</v>
      </c>
      <c r="B21" s="22" t="s">
        <v>92</v>
      </c>
      <c r="C21" s="51"/>
      <c r="D21" s="22"/>
      <c r="E21" s="22"/>
      <c r="F21" s="23">
        <v>37831</v>
      </c>
      <c r="G21" s="23">
        <v>73990</v>
      </c>
      <c r="H21" s="26" t="s">
        <v>107</v>
      </c>
      <c r="I21" s="22" t="s">
        <v>9</v>
      </c>
      <c r="J21" s="22"/>
      <c r="K21" s="35" t="s">
        <v>9</v>
      </c>
      <c r="L21" s="21"/>
      <c r="M21" s="29">
        <v>301377.49</v>
      </c>
      <c r="O21" s="45"/>
    </row>
    <row r="22" spans="1:15" ht="30" x14ac:dyDescent="0.25">
      <c r="A22" s="39" t="s">
        <v>104</v>
      </c>
      <c r="B22" s="22" t="s">
        <v>92</v>
      </c>
      <c r="C22" s="51" t="s">
        <v>95</v>
      </c>
      <c r="D22" s="22"/>
      <c r="E22" s="22"/>
      <c r="F22" s="23">
        <v>41671</v>
      </c>
      <c r="G22" s="22"/>
      <c r="H22" s="26">
        <v>340000</v>
      </c>
      <c r="I22" s="22" t="s">
        <v>9</v>
      </c>
      <c r="J22" s="22"/>
      <c r="K22" s="35">
        <v>11200000</v>
      </c>
      <c r="L22" s="21" t="s">
        <v>74</v>
      </c>
      <c r="M22" s="29">
        <v>340000</v>
      </c>
    </row>
    <row r="23" spans="1:15" ht="30" x14ac:dyDescent="0.25">
      <c r="A23" s="39" t="s">
        <v>99</v>
      </c>
      <c r="B23" s="22" t="s">
        <v>92</v>
      </c>
      <c r="C23" s="51" t="s">
        <v>95</v>
      </c>
      <c r="D23" s="22"/>
      <c r="E23" s="22"/>
      <c r="F23" s="23">
        <v>41671</v>
      </c>
      <c r="G23" s="23">
        <v>43496</v>
      </c>
      <c r="H23" s="26">
        <v>190000</v>
      </c>
      <c r="I23" s="22" t="s">
        <v>9</v>
      </c>
      <c r="J23" s="22"/>
      <c r="K23" s="35" t="s">
        <v>9</v>
      </c>
      <c r="L23" s="21" t="s">
        <v>72</v>
      </c>
      <c r="M23" s="29">
        <v>190000</v>
      </c>
      <c r="O23" s="45"/>
    </row>
    <row r="24" spans="1:15" ht="75" x14ac:dyDescent="0.25">
      <c r="A24" s="39" t="s">
        <v>108</v>
      </c>
      <c r="B24" s="22" t="s">
        <v>92</v>
      </c>
      <c r="C24" s="52" t="s">
        <v>173</v>
      </c>
      <c r="D24" s="11" t="s">
        <v>140</v>
      </c>
      <c r="E24" s="22"/>
      <c r="F24" s="23"/>
      <c r="G24" s="22"/>
      <c r="H24" s="42" t="s">
        <v>49</v>
      </c>
      <c r="I24" s="25">
        <v>0.5</v>
      </c>
      <c r="J24" s="43" t="s">
        <v>141</v>
      </c>
      <c r="K24" s="35"/>
      <c r="L24" s="40" t="s">
        <v>139</v>
      </c>
      <c r="M24" s="54" t="s">
        <v>181</v>
      </c>
    </row>
    <row r="25" spans="1:15" ht="45" x14ac:dyDescent="0.25">
      <c r="A25" s="39" t="s">
        <v>109</v>
      </c>
      <c r="B25" s="22" t="s">
        <v>92</v>
      </c>
      <c r="C25" s="51" t="s">
        <v>94</v>
      </c>
      <c r="D25" s="11" t="s">
        <v>118</v>
      </c>
      <c r="E25" s="11" t="s">
        <v>119</v>
      </c>
      <c r="F25" s="23"/>
      <c r="G25" s="23">
        <v>45870</v>
      </c>
      <c r="H25" s="26"/>
      <c r="I25" s="22"/>
      <c r="J25" s="22"/>
      <c r="K25" s="35" t="s">
        <v>9</v>
      </c>
      <c r="L25" s="40" t="s">
        <v>133</v>
      </c>
      <c r="M25" s="29"/>
    </row>
    <row r="26" spans="1:15" ht="75" x14ac:dyDescent="0.25">
      <c r="A26" s="39" t="s">
        <v>110</v>
      </c>
      <c r="B26" s="22" t="s">
        <v>92</v>
      </c>
      <c r="C26" s="52" t="s">
        <v>173</v>
      </c>
      <c r="D26" s="11" t="s">
        <v>125</v>
      </c>
      <c r="E26" s="22"/>
      <c r="F26" s="23">
        <v>41803</v>
      </c>
      <c r="G26" s="23">
        <v>44593</v>
      </c>
      <c r="H26" s="26" t="s">
        <v>49</v>
      </c>
      <c r="I26" s="25">
        <v>0.5</v>
      </c>
      <c r="J26" s="25"/>
      <c r="K26" s="35">
        <v>2000000</v>
      </c>
      <c r="L26" s="40" t="s">
        <v>121</v>
      </c>
      <c r="M26" s="54" t="s">
        <v>187</v>
      </c>
    </row>
    <row r="27" spans="1:15" ht="75" x14ac:dyDescent="0.25">
      <c r="A27" s="39" t="s">
        <v>111</v>
      </c>
      <c r="B27" s="22" t="s">
        <v>92</v>
      </c>
      <c r="C27" s="51" t="s">
        <v>94</v>
      </c>
      <c r="D27" s="22"/>
      <c r="E27" s="22"/>
      <c r="F27" s="23">
        <v>41897</v>
      </c>
      <c r="G27" s="23">
        <v>43922</v>
      </c>
      <c r="H27" s="42" t="s">
        <v>49</v>
      </c>
      <c r="I27" s="25">
        <v>0.5</v>
      </c>
      <c r="J27" s="25"/>
      <c r="K27" s="35">
        <v>31740000</v>
      </c>
      <c r="L27" s="40" t="s">
        <v>161</v>
      </c>
      <c r="M27" s="29"/>
    </row>
    <row r="28" spans="1:15" ht="60" x14ac:dyDescent="0.25">
      <c r="A28" s="39" t="s">
        <v>134</v>
      </c>
      <c r="B28" s="11" t="s">
        <v>92</v>
      </c>
      <c r="C28" s="51" t="s">
        <v>94</v>
      </c>
      <c r="D28" s="11" t="s">
        <v>125</v>
      </c>
      <c r="E28" s="22"/>
      <c r="F28" s="23">
        <v>41396</v>
      </c>
      <c r="G28" s="23">
        <v>44409</v>
      </c>
      <c r="H28" s="42" t="s">
        <v>49</v>
      </c>
      <c r="I28" s="25">
        <v>1</v>
      </c>
      <c r="J28" s="25"/>
      <c r="K28" s="35">
        <v>5000000</v>
      </c>
      <c r="L28" s="40" t="s">
        <v>137</v>
      </c>
      <c r="M28" s="29"/>
    </row>
    <row r="29" spans="1:15" ht="30" x14ac:dyDescent="0.25">
      <c r="A29" s="39" t="s">
        <v>112</v>
      </c>
      <c r="B29" s="22" t="s">
        <v>92</v>
      </c>
      <c r="C29" s="51" t="s">
        <v>94</v>
      </c>
      <c r="D29" s="11" t="s">
        <v>125</v>
      </c>
      <c r="E29" s="22"/>
      <c r="F29" s="23">
        <v>43466</v>
      </c>
      <c r="G29" s="23">
        <v>44256</v>
      </c>
      <c r="H29" s="42" t="s">
        <v>49</v>
      </c>
      <c r="I29" s="25">
        <v>0.5</v>
      </c>
      <c r="J29" s="22"/>
      <c r="K29" s="44" t="s">
        <v>142</v>
      </c>
      <c r="L29" s="40" t="s">
        <v>138</v>
      </c>
      <c r="M29" s="29"/>
    </row>
    <row r="30" spans="1:15" ht="105" x14ac:dyDescent="0.25">
      <c r="A30" s="39" t="s">
        <v>113</v>
      </c>
      <c r="B30" s="22" t="s">
        <v>92</v>
      </c>
      <c r="C30" s="51" t="s">
        <v>94</v>
      </c>
      <c r="D30" s="11" t="s">
        <v>125</v>
      </c>
      <c r="E30" s="22"/>
      <c r="F30" s="23">
        <v>41670</v>
      </c>
      <c r="G30" s="23">
        <v>43922</v>
      </c>
      <c r="H30" s="26"/>
      <c r="I30" s="25">
        <v>0.5</v>
      </c>
      <c r="J30" s="25"/>
      <c r="K30" s="35"/>
      <c r="L30" s="40" t="s">
        <v>128</v>
      </c>
      <c r="M30" s="29"/>
    </row>
    <row r="31" spans="1:15" x14ac:dyDescent="0.25">
      <c r="A31" s="39" t="s">
        <v>114</v>
      </c>
      <c r="B31" s="22" t="s">
        <v>92</v>
      </c>
      <c r="C31" s="51"/>
      <c r="D31" s="11" t="s">
        <v>143</v>
      </c>
      <c r="E31" s="22"/>
      <c r="F31" s="23"/>
      <c r="G31" s="22"/>
      <c r="H31" s="26"/>
      <c r="I31" s="22"/>
      <c r="J31" s="22"/>
      <c r="K31" s="35"/>
      <c r="L31" s="21"/>
      <c r="M31" s="29"/>
    </row>
    <row r="32" spans="1:15" ht="120" x14ac:dyDescent="0.25">
      <c r="A32" s="39" t="s">
        <v>145</v>
      </c>
      <c r="B32" s="11" t="s">
        <v>92</v>
      </c>
      <c r="C32" s="51" t="s">
        <v>94</v>
      </c>
      <c r="D32" s="11"/>
      <c r="E32" s="22"/>
      <c r="F32" s="23"/>
      <c r="G32" s="22"/>
      <c r="H32" s="46" t="s">
        <v>146</v>
      </c>
      <c r="I32" s="22"/>
      <c r="J32" s="22"/>
      <c r="K32" s="35">
        <v>10000000</v>
      </c>
      <c r="L32" s="43" t="s">
        <v>158</v>
      </c>
      <c r="M32" s="29"/>
    </row>
    <row r="33" spans="1:14" ht="30" x14ac:dyDescent="0.25">
      <c r="A33" s="39" t="s">
        <v>115</v>
      </c>
      <c r="B33" s="22" t="s">
        <v>92</v>
      </c>
      <c r="C33" s="51"/>
      <c r="D33" s="11" t="s">
        <v>143</v>
      </c>
      <c r="E33" s="22"/>
      <c r="F33" s="23"/>
      <c r="G33" s="23">
        <v>43830</v>
      </c>
      <c r="H33" s="42"/>
      <c r="I33" s="25"/>
      <c r="J33" s="43"/>
      <c r="K33" s="35"/>
      <c r="L33" s="40"/>
      <c r="M33" s="29">
        <v>155585</v>
      </c>
    </row>
    <row r="34" spans="1:14" ht="90" x14ac:dyDescent="0.25">
      <c r="A34" s="39" t="s">
        <v>176</v>
      </c>
      <c r="B34" s="22" t="s">
        <v>92</v>
      </c>
      <c r="C34" s="51" t="s">
        <v>94</v>
      </c>
      <c r="D34" s="11"/>
      <c r="E34" s="22"/>
      <c r="F34" s="23">
        <v>42597</v>
      </c>
      <c r="G34" s="23">
        <v>45016</v>
      </c>
      <c r="H34" s="42"/>
      <c r="I34" s="25">
        <v>0.5</v>
      </c>
      <c r="J34" s="43"/>
      <c r="K34" s="35">
        <v>16000000</v>
      </c>
      <c r="L34" s="40" t="s">
        <v>177</v>
      </c>
      <c r="M34" s="29"/>
    </row>
    <row r="35" spans="1:14" ht="165" x14ac:dyDescent="0.25">
      <c r="A35" s="39" t="s">
        <v>182</v>
      </c>
      <c r="B35" s="22" t="s">
        <v>92</v>
      </c>
      <c r="C35" s="51" t="s">
        <v>94</v>
      </c>
      <c r="D35" s="11"/>
      <c r="E35" s="22"/>
      <c r="F35" s="23">
        <v>43861</v>
      </c>
      <c r="G35" s="23">
        <v>47588</v>
      </c>
      <c r="H35" s="49">
        <v>10000000</v>
      </c>
      <c r="I35" s="49" t="s">
        <v>183</v>
      </c>
      <c r="J35" s="43"/>
      <c r="K35" s="35"/>
      <c r="L35" s="40" t="s">
        <v>184</v>
      </c>
      <c r="M35" s="29"/>
    </row>
    <row r="36" spans="1:14" x14ac:dyDescent="0.25">
      <c r="A36" s="39"/>
      <c r="B36" s="22"/>
      <c r="C36" s="51"/>
      <c r="D36" s="22"/>
      <c r="E36" s="22"/>
      <c r="F36" s="23"/>
      <c r="G36" s="23"/>
      <c r="H36" s="26"/>
      <c r="I36" s="22"/>
      <c r="J36" s="22"/>
      <c r="K36" s="35"/>
      <c r="L36" s="21"/>
      <c r="M36" s="29"/>
    </row>
    <row r="38" spans="1:14" x14ac:dyDescent="0.25">
      <c r="A38" s="538" t="s">
        <v>3</v>
      </c>
      <c r="B38" s="538"/>
      <c r="C38" s="538"/>
      <c r="D38" s="538"/>
      <c r="E38" s="538"/>
      <c r="F38" s="538"/>
      <c r="G38" s="538"/>
      <c r="H38" s="538"/>
      <c r="I38" s="538"/>
      <c r="J38" s="538"/>
      <c r="K38" s="538"/>
      <c r="L38" s="17"/>
      <c r="M38" s="47"/>
      <c r="N38" s="48"/>
    </row>
  </sheetData>
  <autoFilter ref="A3:M35" xr:uid="{00000000-0009-0000-0000-000002000000}"/>
  <sortState ref="A2:J20">
    <sortCondition descending="1" ref="B2:B20"/>
    <sortCondition ref="A2:A20"/>
  </sortState>
  <customSheetViews>
    <customSheetView guid="{0F79DD5E-22E4-48D4-BCA5-47DC844E0803}" showPageBreaks="1" fitToPage="1" printArea="1" showAutoFilter="1" state="hidden">
      <pane ySplit="3" topLeftCell="A4" activePane="bottomLeft" state="frozen"/>
      <selection pane="bottomLeft" activeCell="A11" sqref="A11"/>
      <pageMargins left="0" right="0" top="0.56999999999999995" bottom="0" header="0.17" footer="0.19"/>
      <printOptions gridLines="1"/>
      <pageSetup scale="47" fitToHeight="0" orientation="landscape" r:id="rId1"/>
      <headerFooter>
        <oddHeader xml:space="preserve">&amp;C&amp;"-,Bold"&amp;14City of McKinney - Economic Incentives
</oddHeader>
      </headerFooter>
      <autoFilter ref="A3:M35" xr:uid="{00000000-0000-0000-0000-000000000000}"/>
    </customSheetView>
    <customSheetView guid="{FFD156F6-4BD4-4BF1-A89B-3F6329F8D46F}" showPageBreaks="1" fitToPage="1" printArea="1" showAutoFilter="1">
      <pane ySplit="3" topLeftCell="A22" activePane="bottomLeft" state="frozen"/>
      <selection pane="bottomLeft" activeCell="C26" sqref="C26"/>
      <pageMargins left="0" right="0" top="0.56999999999999995" bottom="0" header="0.17" footer="0.19"/>
      <printOptions gridLines="1"/>
      <pageSetup scale="47" fitToHeight="0" orientation="landscape" r:id="rId2"/>
      <headerFooter>
        <oddHeader xml:space="preserve">&amp;C&amp;"-,Bold"&amp;14City of McKinney - Economic Incentives
</oddHeader>
      </headerFooter>
      <autoFilter ref="A3:M35" xr:uid="{00000000-0000-0000-0000-000000000000}"/>
    </customSheetView>
  </customSheetViews>
  <mergeCells count="3">
    <mergeCell ref="A38:K38"/>
    <mergeCell ref="A1:M1"/>
    <mergeCell ref="A2:M2"/>
  </mergeCells>
  <printOptions gridLines="1"/>
  <pageMargins left="0" right="0" top="0.56999999999999995" bottom="0" header="0.17" footer="0.19"/>
  <pageSetup scale="47" fitToHeight="0" orientation="landscape" r:id="rId3"/>
  <headerFooter>
    <oddHeader xml:space="preserve">&amp;C&amp;"-,Bold"&amp;14City of McKinney - Economic Incentives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M28"/>
  <sheetViews>
    <sheetView zoomScale="60" zoomScaleNormal="60" workbookViewId="0">
      <selection activeCell="C8" sqref="C8"/>
    </sheetView>
  </sheetViews>
  <sheetFormatPr defaultRowHeight="15" x14ac:dyDescent="0.25"/>
  <cols>
    <col min="1" max="1" width="29.28515625" customWidth="1"/>
    <col min="2" max="2" width="14.7109375" customWidth="1"/>
    <col min="3" max="3" width="19.85546875" bestFit="1" customWidth="1"/>
    <col min="4" max="4" width="6.7109375" bestFit="1" customWidth="1"/>
    <col min="5" max="5" width="12.140625" hidden="1" customWidth="1"/>
    <col min="6" max="6" width="14" customWidth="1"/>
    <col min="7" max="7" width="17.85546875" customWidth="1"/>
    <col min="8" max="8" width="35.28515625" customWidth="1"/>
    <col min="9" max="9" width="37.140625" customWidth="1"/>
    <col min="10" max="10" width="50.140625" customWidth="1"/>
    <col min="11" max="11" width="22.140625" customWidth="1"/>
    <col min="12" max="12" width="73.140625" customWidth="1"/>
    <col min="13" max="13" width="21.28515625" customWidth="1"/>
  </cols>
  <sheetData>
    <row r="1" spans="1:13" ht="122.45" customHeight="1" thickBot="1" x14ac:dyDescent="0.3">
      <c r="A1" s="79" t="s">
        <v>194</v>
      </c>
      <c r="B1" s="79" t="s">
        <v>68</v>
      </c>
      <c r="C1" s="80" t="s">
        <v>188</v>
      </c>
      <c r="D1" s="80" t="s">
        <v>116</v>
      </c>
      <c r="E1" s="80" t="s">
        <v>117</v>
      </c>
      <c r="F1" s="80" t="s">
        <v>88</v>
      </c>
      <c r="G1" s="80" t="s">
        <v>89</v>
      </c>
      <c r="H1" s="79" t="s">
        <v>57</v>
      </c>
      <c r="I1" s="79" t="s">
        <v>202</v>
      </c>
      <c r="J1" s="80" t="s">
        <v>132</v>
      </c>
      <c r="K1" s="80" t="s">
        <v>193</v>
      </c>
      <c r="L1" s="79" t="s">
        <v>70</v>
      </c>
      <c r="M1" s="81" t="s">
        <v>175</v>
      </c>
    </row>
    <row r="2" spans="1:13" ht="36" x14ac:dyDescent="0.25">
      <c r="A2" s="114" t="s">
        <v>104</v>
      </c>
      <c r="B2" s="107" t="s">
        <v>92</v>
      </c>
      <c r="C2" s="108" t="s">
        <v>95</v>
      </c>
      <c r="D2" s="107" t="s">
        <v>125</v>
      </c>
      <c r="E2" s="107"/>
      <c r="F2" s="109">
        <v>41671</v>
      </c>
      <c r="G2" s="107"/>
      <c r="H2" s="110">
        <v>340000</v>
      </c>
      <c r="I2" s="107" t="s">
        <v>9</v>
      </c>
      <c r="J2" s="107"/>
      <c r="K2" s="112">
        <v>11200000</v>
      </c>
      <c r="L2" s="118" t="s">
        <v>74</v>
      </c>
      <c r="M2" s="65">
        <v>340000</v>
      </c>
    </row>
    <row r="3" spans="1:13" ht="18.600000000000001" customHeight="1" x14ac:dyDescent="0.25"/>
    <row r="4" spans="1:13" ht="20.45" customHeight="1" x14ac:dyDescent="0.25"/>
    <row r="5" spans="1:13" s="87" customFormat="1" ht="20.25" x14ac:dyDescent="0.3">
      <c r="A5" s="88" t="s">
        <v>238</v>
      </c>
    </row>
    <row r="6" spans="1:13" s="87" customFormat="1" ht="23.45" customHeight="1" x14ac:dyDescent="0.3"/>
    <row r="7" spans="1:13" s="87" customFormat="1" ht="23.45" customHeight="1" x14ac:dyDescent="0.3"/>
    <row r="8" spans="1:13" s="87" customFormat="1" ht="23.45" customHeight="1" x14ac:dyDescent="0.3"/>
    <row r="9" spans="1:13" s="87" customFormat="1" ht="23.45" customHeight="1" x14ac:dyDescent="0.3"/>
    <row r="10" spans="1:13" s="87" customFormat="1" ht="23.45" customHeight="1" x14ac:dyDescent="0.3"/>
    <row r="11" spans="1:13" s="87" customFormat="1" ht="23.45" customHeight="1" x14ac:dyDescent="0.3"/>
    <row r="12" spans="1:13" s="87" customFormat="1" ht="23.45" customHeight="1" x14ac:dyDescent="0.3"/>
    <row r="13" spans="1:13" s="87" customFormat="1" ht="23.45" customHeight="1" x14ac:dyDescent="0.3"/>
    <row r="14" spans="1:13" s="87" customFormat="1" ht="23.45" customHeight="1" x14ac:dyDescent="0.3"/>
    <row r="15" spans="1:13" s="87" customFormat="1" ht="23.45" customHeight="1" x14ac:dyDescent="0.3">
      <c r="A15" s="98" t="s">
        <v>195</v>
      </c>
      <c r="B15" s="97"/>
    </row>
    <row r="16" spans="1:13" s="87" customFormat="1" ht="23.45" customHeight="1" x14ac:dyDescent="0.3"/>
    <row r="17" spans="12:12" s="87" customFormat="1" ht="23.45" customHeight="1" x14ac:dyDescent="0.3"/>
    <row r="18" spans="12:12" s="87" customFormat="1" ht="23.45" customHeight="1" x14ac:dyDescent="0.3"/>
    <row r="19" spans="12:12" s="87" customFormat="1" ht="23.45" customHeight="1" x14ac:dyDescent="0.3"/>
    <row r="20" spans="12:12" s="87" customFormat="1" ht="23.45" customHeight="1" x14ac:dyDescent="0.3"/>
    <row r="21" spans="12:12" s="87" customFormat="1" ht="23.45" customHeight="1" x14ac:dyDescent="0.3"/>
    <row r="22" spans="12:12" s="87" customFormat="1" ht="23.45" customHeight="1" x14ac:dyDescent="0.3"/>
    <row r="23" spans="12:12" s="87" customFormat="1" ht="23.45" customHeight="1" x14ac:dyDescent="0.3"/>
    <row r="24" spans="12:12" s="87" customFormat="1" ht="23.45" customHeight="1" x14ac:dyDescent="0.3"/>
    <row r="25" spans="12:12" s="87" customFormat="1" ht="23.45" customHeight="1" x14ac:dyDescent="0.3"/>
    <row r="26" spans="12:12" ht="23.45" customHeight="1" x14ac:dyDescent="0.3">
      <c r="L26" s="87"/>
    </row>
    <row r="27" spans="12:12" ht="23.45" customHeight="1" x14ac:dyDescent="0.3">
      <c r="L27" s="87"/>
    </row>
    <row r="28" spans="12:12" ht="23.45" customHeight="1" x14ac:dyDescent="0.25"/>
  </sheetData>
  <customSheetViews>
    <customSheetView guid="{0F79DD5E-22E4-48D4-BCA5-47DC844E0803}" scale="60" hiddenColumns="1" state="hidden">
      <selection activeCell="C8" sqref="C8"/>
      <pageMargins left="0.7" right="0.7" top="0.75" bottom="0.75" header="0.3" footer="0.3"/>
    </customSheetView>
  </customSheetView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F34"/>
  <sheetViews>
    <sheetView workbookViewId="0">
      <selection sqref="A1:F4"/>
    </sheetView>
  </sheetViews>
  <sheetFormatPr defaultRowHeight="15" x14ac:dyDescent="0.25"/>
  <cols>
    <col min="1" max="1" width="15.7109375" bestFit="1" customWidth="1"/>
    <col min="2" max="2" width="11.5703125" style="10" bestFit="1" customWidth="1"/>
    <col min="3" max="3" width="23.28515625" bestFit="1" customWidth="1"/>
    <col min="4" max="4" width="89.42578125" customWidth="1"/>
    <col min="5" max="5" width="15.28515625" style="11" customWidth="1"/>
    <col min="6" max="6" width="13.7109375" customWidth="1"/>
  </cols>
  <sheetData>
    <row r="1" spans="1:6" ht="42" customHeight="1" x14ac:dyDescent="0.3">
      <c r="A1" s="563" t="s">
        <v>48</v>
      </c>
      <c r="B1" s="563"/>
      <c r="C1" s="563"/>
      <c r="D1" s="563"/>
      <c r="E1" s="563"/>
      <c r="F1" s="563"/>
    </row>
    <row r="2" spans="1:6" s="1" customFormat="1" ht="30" x14ac:dyDescent="0.25">
      <c r="A2" s="1" t="s">
        <v>10</v>
      </c>
      <c r="B2" s="2" t="s">
        <v>11</v>
      </c>
      <c r="C2" s="1" t="s">
        <v>12</v>
      </c>
      <c r="D2" s="1" t="s">
        <v>13</v>
      </c>
      <c r="E2" s="3" t="s">
        <v>14</v>
      </c>
      <c r="F2" s="3" t="s">
        <v>15</v>
      </c>
    </row>
    <row r="3" spans="1:6" s="4" customFormat="1" ht="75" x14ac:dyDescent="0.25">
      <c r="A3" s="4" t="s">
        <v>32</v>
      </c>
      <c r="B3" s="5">
        <v>340000</v>
      </c>
      <c r="C3" s="6" t="s">
        <v>61</v>
      </c>
      <c r="D3" s="6" t="s">
        <v>33</v>
      </c>
      <c r="E3" s="7" t="s">
        <v>36</v>
      </c>
      <c r="F3" s="8" t="s">
        <v>37</v>
      </c>
    </row>
    <row r="4" spans="1:6" s="4" customFormat="1" ht="165" x14ac:dyDescent="0.25">
      <c r="A4" s="6" t="s">
        <v>34</v>
      </c>
      <c r="B4" s="5">
        <v>190000</v>
      </c>
      <c r="C4" s="4" t="s">
        <v>31</v>
      </c>
      <c r="D4" s="6" t="s">
        <v>35</v>
      </c>
      <c r="E4" s="7" t="s">
        <v>36</v>
      </c>
      <c r="F4" s="8" t="s">
        <v>38</v>
      </c>
    </row>
    <row r="5" spans="1:6" s="4" customFormat="1" x14ac:dyDescent="0.25">
      <c r="B5" s="5"/>
      <c r="E5" s="9"/>
    </row>
    <row r="6" spans="1:6" s="4" customFormat="1" x14ac:dyDescent="0.25">
      <c r="B6" s="5"/>
      <c r="E6" s="9"/>
    </row>
    <row r="7" spans="1:6" s="4" customFormat="1" x14ac:dyDescent="0.25">
      <c r="B7" s="5"/>
      <c r="E7" s="9"/>
    </row>
    <row r="8" spans="1:6" s="4" customFormat="1" x14ac:dyDescent="0.25">
      <c r="B8" s="5"/>
      <c r="E8" s="9"/>
    </row>
    <row r="9" spans="1:6" s="4" customFormat="1" x14ac:dyDescent="0.25">
      <c r="B9" s="5"/>
      <c r="E9" s="9"/>
    </row>
    <row r="10" spans="1:6" s="4" customFormat="1" x14ac:dyDescent="0.25">
      <c r="B10" s="5"/>
      <c r="E10" s="9"/>
    </row>
    <row r="11" spans="1:6" s="4" customFormat="1" x14ac:dyDescent="0.25">
      <c r="B11" s="5"/>
      <c r="E11" s="9"/>
    </row>
    <row r="12" spans="1:6" s="4" customFormat="1" x14ac:dyDescent="0.25">
      <c r="B12" s="5"/>
      <c r="E12" s="9"/>
    </row>
    <row r="13" spans="1:6" s="4" customFormat="1" x14ac:dyDescent="0.25">
      <c r="B13" s="5"/>
      <c r="E13" s="9"/>
    </row>
    <row r="14" spans="1:6" s="4" customFormat="1" x14ac:dyDescent="0.25">
      <c r="B14" s="5"/>
      <c r="E14" s="9"/>
    </row>
    <row r="15" spans="1:6" s="4" customFormat="1" x14ac:dyDescent="0.25">
      <c r="B15" s="5"/>
      <c r="E15" s="9"/>
    </row>
    <row r="16" spans="1:6" s="4" customFormat="1" x14ac:dyDescent="0.25">
      <c r="B16" s="5"/>
      <c r="E16" s="9"/>
    </row>
    <row r="17" spans="2:5" s="4" customFormat="1" x14ac:dyDescent="0.25">
      <c r="B17" s="5"/>
      <c r="E17" s="9"/>
    </row>
    <row r="18" spans="2:5" s="4" customFormat="1" x14ac:dyDescent="0.25">
      <c r="B18" s="5"/>
      <c r="E18" s="9"/>
    </row>
    <row r="19" spans="2:5" s="4" customFormat="1" x14ac:dyDescent="0.25">
      <c r="B19" s="5"/>
      <c r="E19" s="9"/>
    </row>
    <row r="20" spans="2:5" s="4" customFormat="1" x14ac:dyDescent="0.25">
      <c r="B20" s="5"/>
      <c r="E20" s="9"/>
    </row>
    <row r="21" spans="2:5" s="4" customFormat="1" x14ac:dyDescent="0.25">
      <c r="B21" s="5"/>
      <c r="E21" s="9"/>
    </row>
    <row r="22" spans="2:5" s="4" customFormat="1" x14ac:dyDescent="0.25">
      <c r="B22" s="5"/>
      <c r="E22" s="9"/>
    </row>
    <row r="23" spans="2:5" s="4" customFormat="1" x14ac:dyDescent="0.25">
      <c r="B23" s="5"/>
      <c r="E23" s="9"/>
    </row>
    <row r="24" spans="2:5" s="4" customFormat="1" x14ac:dyDescent="0.25">
      <c r="B24" s="5"/>
      <c r="E24" s="9"/>
    </row>
    <row r="25" spans="2:5" s="4" customFormat="1" x14ac:dyDescent="0.25">
      <c r="B25" s="5"/>
      <c r="E25" s="9"/>
    </row>
    <row r="26" spans="2:5" s="4" customFormat="1" x14ac:dyDescent="0.25">
      <c r="B26" s="5"/>
      <c r="E26" s="9"/>
    </row>
    <row r="27" spans="2:5" s="4" customFormat="1" x14ac:dyDescent="0.25">
      <c r="B27" s="5"/>
      <c r="E27" s="9"/>
    </row>
    <row r="28" spans="2:5" s="4" customFormat="1" x14ac:dyDescent="0.25">
      <c r="B28" s="5"/>
      <c r="E28" s="9"/>
    </row>
    <row r="29" spans="2:5" s="4" customFormat="1" x14ac:dyDescent="0.25">
      <c r="B29" s="5"/>
      <c r="E29" s="9"/>
    </row>
    <row r="30" spans="2:5" s="4" customFormat="1" x14ac:dyDescent="0.25">
      <c r="B30" s="5"/>
      <c r="E30" s="9"/>
    </row>
    <row r="31" spans="2:5" s="4" customFormat="1" x14ac:dyDescent="0.25">
      <c r="B31" s="5"/>
      <c r="E31" s="9"/>
    </row>
    <row r="32" spans="2:5" s="4" customFormat="1" x14ac:dyDescent="0.25">
      <c r="B32" s="5"/>
      <c r="E32" s="9"/>
    </row>
    <row r="33" spans="2:5" s="4" customFormat="1" x14ac:dyDescent="0.25">
      <c r="B33" s="5"/>
      <c r="E33" s="9"/>
    </row>
    <row r="34" spans="2:5" s="4" customFormat="1" x14ac:dyDescent="0.25">
      <c r="B34" s="5"/>
      <c r="E34" s="9"/>
    </row>
  </sheetData>
  <customSheetViews>
    <customSheetView guid="{0F79DD5E-22E4-48D4-BCA5-47DC844E0803}" fitToPage="1" state="hidden">
      <selection sqref="A1:F4"/>
      <pageMargins left="0.25" right="0.25" top="0.75" bottom="0.75" header="0.3" footer="0.3"/>
      <printOptions gridLines="1"/>
      <pageSetup scale="79" orientation="landscape" r:id="rId1"/>
    </customSheetView>
    <customSheetView guid="{FFD156F6-4BD4-4BF1-A89B-3F6329F8D46F}" fitToPage="1">
      <selection activeCell="A4" sqref="A4"/>
      <pageMargins left="0.25" right="0.25" top="0.75" bottom="0.75" header="0.3" footer="0.3"/>
      <printOptions gridLines="1"/>
      <pageSetup scale="79" orientation="landscape" r:id="rId2"/>
    </customSheetView>
  </customSheetViews>
  <mergeCells count="1">
    <mergeCell ref="A1:F1"/>
  </mergeCells>
  <printOptions gridLines="1"/>
  <pageMargins left="0.25" right="0.25" top="0.75" bottom="0.75" header="0.3" footer="0.3"/>
  <pageSetup scale="79" orientation="landscape"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W82"/>
  <sheetViews>
    <sheetView zoomScaleNormal="100" workbookViewId="0">
      <selection activeCell="D32" sqref="D32"/>
    </sheetView>
  </sheetViews>
  <sheetFormatPr defaultColWidth="38.28515625" defaultRowHeight="12.75" x14ac:dyDescent="0.2"/>
  <cols>
    <col min="1" max="1" width="22.85546875" style="216" customWidth="1"/>
    <col min="2" max="2" width="8.42578125" style="216" bestFit="1" customWidth="1"/>
    <col min="3" max="3" width="17.140625" style="216" customWidth="1"/>
    <col min="4" max="4" width="8.85546875" style="216" customWidth="1"/>
    <col min="5" max="5" width="8.28515625" style="216" customWidth="1"/>
    <col min="6" max="6" width="16.28515625" style="216" bestFit="1" customWidth="1"/>
    <col min="7" max="7" width="17.5703125" style="216" customWidth="1"/>
    <col min="8" max="8" width="12.85546875" style="216" customWidth="1"/>
    <col min="9" max="9" width="50" style="216" customWidth="1"/>
    <col min="10" max="10" width="17.28515625" style="216" customWidth="1"/>
    <col min="11" max="49" width="38.28515625" style="240"/>
    <col min="50" max="16384" width="38.28515625" style="216"/>
  </cols>
  <sheetData>
    <row r="1" spans="1:10" ht="13.5" thickBot="1" x14ac:dyDescent="0.25">
      <c r="A1" s="244" t="s">
        <v>529</v>
      </c>
      <c r="B1" s="245"/>
      <c r="C1" s="246"/>
      <c r="D1" s="246"/>
      <c r="E1" s="246"/>
      <c r="F1" s="247"/>
      <c r="G1" s="247"/>
      <c r="H1" s="246"/>
      <c r="I1" s="247"/>
      <c r="J1" s="248"/>
    </row>
    <row r="2" spans="1:10" ht="64.5" thickBot="1" x14ac:dyDescent="0.25">
      <c r="A2" s="218" t="s">
        <v>194</v>
      </c>
      <c r="B2" s="218" t="s">
        <v>68</v>
      </c>
      <c r="C2" s="249" t="s">
        <v>188</v>
      </c>
      <c r="D2" s="249" t="s">
        <v>88</v>
      </c>
      <c r="E2" s="249" t="s">
        <v>89</v>
      </c>
      <c r="F2" s="250" t="s">
        <v>57</v>
      </c>
      <c r="G2" s="249" t="s">
        <v>202</v>
      </c>
      <c r="H2" s="249" t="s">
        <v>193</v>
      </c>
      <c r="I2" s="250" t="s">
        <v>70</v>
      </c>
      <c r="J2" s="251" t="s">
        <v>175</v>
      </c>
    </row>
    <row r="3" spans="1:10" ht="81.599999999999994" customHeight="1" x14ac:dyDescent="0.2">
      <c r="A3" s="377" t="s">
        <v>497</v>
      </c>
      <c r="B3" s="224" t="s">
        <v>525</v>
      </c>
      <c r="C3" s="296" t="s">
        <v>95</v>
      </c>
      <c r="D3" s="225" t="s">
        <v>49</v>
      </c>
      <c r="E3" s="224" t="s">
        <v>49</v>
      </c>
      <c r="F3" s="378">
        <f>3935692+1250000+250000</f>
        <v>5435692</v>
      </c>
      <c r="G3" s="224" t="s">
        <v>9</v>
      </c>
      <c r="H3" s="228" t="s">
        <v>9</v>
      </c>
      <c r="I3" s="233" t="s">
        <v>291</v>
      </c>
      <c r="J3" s="230">
        <f>J12</f>
        <v>5435692.1699999999</v>
      </c>
    </row>
    <row r="4" spans="1:10" s="240" customFormat="1" x14ac:dyDescent="0.2"/>
    <row r="5" spans="1:10" s="240" customFormat="1" x14ac:dyDescent="0.2"/>
    <row r="6" spans="1:10" s="240" customFormat="1" x14ac:dyDescent="0.2">
      <c r="A6" s="241" t="s">
        <v>466</v>
      </c>
      <c r="C6" s="379" t="s">
        <v>465</v>
      </c>
    </row>
    <row r="7" spans="1:10" s="240" customFormat="1" x14ac:dyDescent="0.2">
      <c r="A7" s="241"/>
      <c r="F7" s="380" t="s">
        <v>302</v>
      </c>
      <c r="G7" s="381" t="s">
        <v>303</v>
      </c>
      <c r="H7" s="381" t="s">
        <v>301</v>
      </c>
      <c r="I7" s="381" t="s">
        <v>307</v>
      </c>
      <c r="J7" s="382" t="s">
        <v>11</v>
      </c>
    </row>
    <row r="8" spans="1:10" s="240" customFormat="1" x14ac:dyDescent="0.2">
      <c r="F8" s="390">
        <v>13344</v>
      </c>
      <c r="G8" s="312" t="s">
        <v>309</v>
      </c>
      <c r="H8" s="391">
        <v>42760</v>
      </c>
      <c r="I8" s="312">
        <v>358435</v>
      </c>
      <c r="J8" s="392">
        <v>2864698.46</v>
      </c>
    </row>
    <row r="9" spans="1:10" s="240" customFormat="1" x14ac:dyDescent="0.2">
      <c r="F9" s="383">
        <v>13554</v>
      </c>
      <c r="G9" s="240" t="s">
        <v>310</v>
      </c>
      <c r="H9" s="384">
        <v>42933</v>
      </c>
      <c r="I9" s="240">
        <v>34364</v>
      </c>
      <c r="J9" s="385">
        <v>1070993.71</v>
      </c>
    </row>
    <row r="10" spans="1:10" s="240" customFormat="1" x14ac:dyDescent="0.2">
      <c r="F10" s="383">
        <v>13344</v>
      </c>
      <c r="G10" s="240" t="s">
        <v>309</v>
      </c>
      <c r="H10" s="384">
        <v>43395</v>
      </c>
      <c r="I10" s="240">
        <v>41720</v>
      </c>
      <c r="J10" s="385">
        <v>1250000</v>
      </c>
    </row>
    <row r="11" spans="1:10" s="240" customFormat="1" x14ac:dyDescent="0.2">
      <c r="F11" s="383">
        <v>13554</v>
      </c>
      <c r="G11" s="240" t="s">
        <v>310</v>
      </c>
      <c r="H11" s="384">
        <v>43383</v>
      </c>
      <c r="I11" s="240">
        <v>41804</v>
      </c>
      <c r="J11" s="385">
        <v>250000</v>
      </c>
    </row>
    <row r="12" spans="1:10" s="240" customFormat="1" x14ac:dyDescent="0.2">
      <c r="F12" s="317"/>
      <c r="G12" s="278"/>
      <c r="H12" s="278"/>
      <c r="I12" s="386" t="s">
        <v>247</v>
      </c>
      <c r="J12" s="387">
        <f>SUM(J8:J11)</f>
        <v>5435692.1699999999</v>
      </c>
    </row>
    <row r="13" spans="1:10" s="240" customFormat="1" x14ac:dyDescent="0.2"/>
    <row r="14" spans="1:10" s="240" customFormat="1" x14ac:dyDescent="0.2">
      <c r="A14" s="240" t="s">
        <v>484</v>
      </c>
    </row>
    <row r="15" spans="1:10" s="240" customFormat="1" x14ac:dyDescent="0.2"/>
    <row r="16" spans="1:10" s="240" customFormat="1" x14ac:dyDescent="0.2">
      <c r="A16" s="389" t="s">
        <v>485</v>
      </c>
      <c r="C16" s="240" t="s">
        <v>487</v>
      </c>
    </row>
    <row r="17" spans="1:3" s="240" customFormat="1" x14ac:dyDescent="0.2">
      <c r="C17" s="240" t="s">
        <v>486</v>
      </c>
    </row>
    <row r="18" spans="1:3" s="240" customFormat="1" x14ac:dyDescent="0.2">
      <c r="A18" s="389" t="s">
        <v>488</v>
      </c>
      <c r="C18" s="240" t="s">
        <v>489</v>
      </c>
    </row>
    <row r="19" spans="1:3" s="240" customFormat="1" x14ac:dyDescent="0.2">
      <c r="C19" s="240" t="s">
        <v>490</v>
      </c>
    </row>
    <row r="20" spans="1:3" s="240" customFormat="1" x14ac:dyDescent="0.2">
      <c r="C20" s="240" t="s">
        <v>491</v>
      </c>
    </row>
    <row r="21" spans="1:3" s="240" customFormat="1" x14ac:dyDescent="0.2">
      <c r="A21" s="389" t="s">
        <v>492</v>
      </c>
      <c r="C21" s="240" t="s">
        <v>493</v>
      </c>
    </row>
    <row r="22" spans="1:3" s="240" customFormat="1" x14ac:dyDescent="0.2">
      <c r="A22" s="389" t="s">
        <v>494</v>
      </c>
      <c r="C22" s="240" t="s">
        <v>495</v>
      </c>
    </row>
    <row r="23" spans="1:3" s="240" customFormat="1" x14ac:dyDescent="0.2"/>
    <row r="24" spans="1:3" s="240" customFormat="1" x14ac:dyDescent="0.2"/>
    <row r="25" spans="1:3" s="240" customFormat="1" x14ac:dyDescent="0.2"/>
    <row r="26" spans="1:3" s="240" customFormat="1" x14ac:dyDescent="0.2"/>
    <row r="27" spans="1:3" s="240" customFormat="1" x14ac:dyDescent="0.2">
      <c r="A27" s="240" t="s">
        <v>496</v>
      </c>
    </row>
    <row r="28" spans="1:3" s="240" customFormat="1" x14ac:dyDescent="0.2"/>
    <row r="29" spans="1:3" s="240" customFormat="1" x14ac:dyDescent="0.2"/>
    <row r="30" spans="1:3" s="240" customFormat="1" x14ac:dyDescent="0.2">
      <c r="A30" s="256"/>
    </row>
    <row r="31" spans="1:3" s="240" customFormat="1" x14ac:dyDescent="0.2"/>
    <row r="32" spans="1:3" s="240" customFormat="1" x14ac:dyDescent="0.2"/>
    <row r="33" spans="1:9" s="240" customFormat="1" x14ac:dyDescent="0.2">
      <c r="A33" s="257" t="s">
        <v>276</v>
      </c>
      <c r="B33" s="544" t="s">
        <v>501</v>
      </c>
      <c r="C33" s="544"/>
      <c r="D33" s="544"/>
      <c r="E33" s="544"/>
      <c r="F33" s="544"/>
      <c r="G33" s="544"/>
      <c r="H33" s="544"/>
      <c r="I33" s="544"/>
    </row>
    <row r="34" spans="1:9" s="240" customFormat="1" x14ac:dyDescent="0.2">
      <c r="B34" s="544"/>
      <c r="C34" s="544"/>
      <c r="D34" s="544"/>
      <c r="E34" s="544"/>
      <c r="F34" s="544"/>
      <c r="G34" s="544"/>
      <c r="H34" s="544"/>
      <c r="I34" s="544"/>
    </row>
    <row r="35" spans="1:9" s="240" customFormat="1" x14ac:dyDescent="0.2">
      <c r="B35" s="544"/>
      <c r="C35" s="544"/>
      <c r="D35" s="544"/>
      <c r="E35" s="544"/>
      <c r="F35" s="544"/>
      <c r="G35" s="544"/>
      <c r="H35" s="544"/>
      <c r="I35" s="544"/>
    </row>
    <row r="36" spans="1:9" s="240" customFormat="1" x14ac:dyDescent="0.2">
      <c r="A36" s="256"/>
    </row>
    <row r="37" spans="1:9" s="240" customFormat="1" x14ac:dyDescent="0.2"/>
    <row r="38" spans="1:9" s="240" customFormat="1" x14ac:dyDescent="0.2"/>
    <row r="39" spans="1:9" s="240" customFormat="1" x14ac:dyDescent="0.2"/>
    <row r="40" spans="1:9" s="240" customFormat="1" x14ac:dyDescent="0.2"/>
    <row r="41" spans="1:9" s="240" customFormat="1" x14ac:dyDescent="0.2"/>
    <row r="42" spans="1:9" s="240" customFormat="1" x14ac:dyDescent="0.2"/>
    <row r="43" spans="1:9" s="240" customFormat="1" x14ac:dyDescent="0.2"/>
    <row r="44" spans="1:9" s="240" customFormat="1" x14ac:dyDescent="0.2"/>
    <row r="45" spans="1:9" s="240" customFormat="1" x14ac:dyDescent="0.2"/>
    <row r="46" spans="1:9" s="240" customFormat="1" x14ac:dyDescent="0.2"/>
    <row r="47" spans="1:9" s="240" customFormat="1" x14ac:dyDescent="0.2"/>
    <row r="48" spans="1:9" s="240" customFormat="1" x14ac:dyDescent="0.2"/>
    <row r="49" s="240" customFormat="1" x14ac:dyDescent="0.2"/>
    <row r="50" s="240" customFormat="1" x14ac:dyDescent="0.2"/>
    <row r="51" s="240" customFormat="1" x14ac:dyDescent="0.2"/>
    <row r="52" s="240" customFormat="1" x14ac:dyDescent="0.2"/>
    <row r="53" s="240" customFormat="1" x14ac:dyDescent="0.2"/>
    <row r="54" s="240" customFormat="1" x14ac:dyDescent="0.2"/>
    <row r="55" s="240" customFormat="1" x14ac:dyDescent="0.2"/>
    <row r="56" s="240" customFormat="1" x14ac:dyDescent="0.2"/>
    <row r="57" s="240" customFormat="1" x14ac:dyDescent="0.2"/>
    <row r="58" s="240" customFormat="1" x14ac:dyDescent="0.2"/>
    <row r="59" s="240" customFormat="1" x14ac:dyDescent="0.2"/>
    <row r="60" s="240" customFormat="1" x14ac:dyDescent="0.2"/>
    <row r="61" s="240" customFormat="1" x14ac:dyDescent="0.2"/>
    <row r="62" s="240" customFormat="1" x14ac:dyDescent="0.2"/>
    <row r="63" s="240" customFormat="1" x14ac:dyDescent="0.2"/>
    <row r="64" s="240" customFormat="1" x14ac:dyDescent="0.2"/>
    <row r="65" s="240" customFormat="1" x14ac:dyDescent="0.2"/>
    <row r="66" s="240" customFormat="1" x14ac:dyDescent="0.2"/>
    <row r="67" s="240" customFormat="1" x14ac:dyDescent="0.2"/>
    <row r="68" s="240" customFormat="1" x14ac:dyDescent="0.2"/>
    <row r="69" s="240" customFormat="1" x14ac:dyDescent="0.2"/>
    <row r="70" s="240" customFormat="1" x14ac:dyDescent="0.2"/>
    <row r="71" s="240" customFormat="1" x14ac:dyDescent="0.2"/>
    <row r="72" s="240" customFormat="1" x14ac:dyDescent="0.2"/>
    <row r="73" s="240" customFormat="1" x14ac:dyDescent="0.2"/>
    <row r="74" s="240" customFormat="1" x14ac:dyDescent="0.2"/>
    <row r="75" s="240" customFormat="1" x14ac:dyDescent="0.2"/>
    <row r="76" s="240" customFormat="1" x14ac:dyDescent="0.2"/>
    <row r="77" s="240" customFormat="1" x14ac:dyDescent="0.2"/>
    <row r="78" s="240" customFormat="1" x14ac:dyDescent="0.2"/>
    <row r="79" s="240" customFormat="1" x14ac:dyDescent="0.2"/>
    <row r="80" s="240" customFormat="1" x14ac:dyDescent="0.2"/>
    <row r="81" s="240" customFormat="1" x14ac:dyDescent="0.2"/>
    <row r="82" s="240" customFormat="1" x14ac:dyDescent="0.2"/>
  </sheetData>
  <customSheetViews>
    <customSheetView guid="{0F79DD5E-22E4-48D4-BCA5-47DC844E0803}" scale="60" hiddenColumns="1">
      <selection activeCell="L4" sqref="L4"/>
      <pageMargins left="0.7" right="0.7" top="0.75" bottom="0.75" header="0.3" footer="0.3"/>
    </customSheetView>
  </customSheetViews>
  <mergeCells count="1">
    <mergeCell ref="B33:I35"/>
  </mergeCells>
  <hyperlinks>
    <hyperlink ref="C6" r:id="rId1" xr:uid="{00000000-0004-0000-0D00-000000000000}"/>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defaultSize="0" autoFill="0" autoLine="0" autoPict="0">
                <anchor moveWithCells="1">
                  <from>
                    <xdr:col>1</xdr:col>
                    <xdr:colOff>114300</xdr:colOff>
                    <xdr:row>14</xdr:row>
                    <xdr:rowOff>152400</xdr:rowOff>
                  </from>
                  <to>
                    <xdr:col>1</xdr:col>
                    <xdr:colOff>361950</xdr:colOff>
                    <xdr:row>16</xdr:row>
                    <xdr:rowOff>38100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xdr:col>
                    <xdr:colOff>123825</xdr:colOff>
                    <xdr:row>16</xdr:row>
                    <xdr:rowOff>161925</xdr:rowOff>
                  </from>
                  <to>
                    <xdr:col>1</xdr:col>
                    <xdr:colOff>361950</xdr:colOff>
                    <xdr:row>18</xdr:row>
                    <xdr:rowOff>47625</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xdr:col>
                    <xdr:colOff>133350</xdr:colOff>
                    <xdr:row>19</xdr:row>
                    <xdr:rowOff>133350</xdr:rowOff>
                  </from>
                  <to>
                    <xdr:col>1</xdr:col>
                    <xdr:colOff>371475</xdr:colOff>
                    <xdr:row>21</xdr:row>
                    <xdr:rowOff>19050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1</xdr:col>
                    <xdr:colOff>133350</xdr:colOff>
                    <xdr:row>20</xdr:row>
                    <xdr:rowOff>152400</xdr:rowOff>
                  </from>
                  <to>
                    <xdr:col>1</xdr:col>
                    <xdr:colOff>381000</xdr:colOff>
                    <xdr:row>22</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F33"/>
  <sheetViews>
    <sheetView workbookViewId="0">
      <selection activeCell="D7" sqref="D7"/>
    </sheetView>
  </sheetViews>
  <sheetFormatPr defaultRowHeight="15" x14ac:dyDescent="0.25"/>
  <cols>
    <col min="1" max="1" width="15.7109375" bestFit="1" customWidth="1"/>
    <col min="2" max="2" width="11.5703125" style="10" bestFit="1" customWidth="1"/>
    <col min="3" max="3" width="23.28515625" bestFit="1" customWidth="1"/>
    <col min="4" max="4" width="89.42578125" customWidth="1"/>
    <col min="5" max="5" width="16.28515625" style="11" customWidth="1"/>
    <col min="6" max="6" width="15.42578125" customWidth="1"/>
  </cols>
  <sheetData>
    <row r="1" spans="1:6" s="1" customFormat="1" ht="38.25" customHeight="1" x14ac:dyDescent="0.3">
      <c r="A1" s="563" t="s">
        <v>145</v>
      </c>
      <c r="B1" s="563"/>
      <c r="C1" s="563"/>
      <c r="D1" s="563"/>
      <c r="E1" s="563"/>
      <c r="F1" s="563"/>
    </row>
    <row r="2" spans="1:6" s="4" customFormat="1" ht="30" x14ac:dyDescent="0.25">
      <c r="A2" s="1" t="s">
        <v>10</v>
      </c>
      <c r="B2" s="2" t="s">
        <v>11</v>
      </c>
      <c r="C2" s="1" t="s">
        <v>12</v>
      </c>
      <c r="D2" s="1" t="s">
        <v>13</v>
      </c>
      <c r="E2" s="3" t="s">
        <v>14</v>
      </c>
      <c r="F2" s="3" t="s">
        <v>15</v>
      </c>
    </row>
    <row r="3" spans="1:6" s="4" customFormat="1" ht="159.75" customHeight="1" x14ac:dyDescent="0.25">
      <c r="A3" s="6" t="s">
        <v>34</v>
      </c>
      <c r="B3" s="5">
        <v>2700000</v>
      </c>
      <c r="C3" s="4" t="s">
        <v>31</v>
      </c>
      <c r="D3" s="6" t="s">
        <v>147</v>
      </c>
      <c r="E3" s="7" t="s">
        <v>148</v>
      </c>
      <c r="F3" s="8" t="s">
        <v>149</v>
      </c>
    </row>
    <row r="4" spans="1:6" s="4" customFormat="1" x14ac:dyDescent="0.25">
      <c r="B4" s="5"/>
      <c r="E4" s="9"/>
    </row>
    <row r="5" spans="1:6" s="4" customFormat="1" x14ac:dyDescent="0.25">
      <c r="B5" s="5"/>
      <c r="E5" s="9"/>
    </row>
    <row r="6" spans="1:6" s="4" customFormat="1" ht="30" x14ac:dyDescent="0.25">
      <c r="A6" s="1" t="s">
        <v>10</v>
      </c>
      <c r="B6" s="2" t="s">
        <v>11</v>
      </c>
      <c r="C6" s="1" t="s">
        <v>12</v>
      </c>
      <c r="D6" s="1" t="s">
        <v>13</v>
      </c>
      <c r="E6" s="3" t="s">
        <v>14</v>
      </c>
      <c r="F6" s="3" t="s">
        <v>15</v>
      </c>
    </row>
    <row r="7" spans="1:6" s="4" customFormat="1" ht="171" customHeight="1" x14ac:dyDescent="0.25">
      <c r="A7" s="6" t="s">
        <v>150</v>
      </c>
      <c r="B7" s="12" t="s">
        <v>151</v>
      </c>
      <c r="C7" s="6" t="s">
        <v>152</v>
      </c>
      <c r="D7" s="6" t="s">
        <v>153</v>
      </c>
      <c r="E7" s="7" t="s">
        <v>155</v>
      </c>
      <c r="F7" s="8" t="s">
        <v>154</v>
      </c>
    </row>
    <row r="8" spans="1:6" s="4" customFormat="1" x14ac:dyDescent="0.25">
      <c r="B8" s="5"/>
      <c r="E8" s="9"/>
    </row>
    <row r="9" spans="1:6" s="4" customFormat="1" ht="30" x14ac:dyDescent="0.25">
      <c r="A9" s="1" t="s">
        <v>10</v>
      </c>
      <c r="B9" s="2" t="s">
        <v>11</v>
      </c>
      <c r="C9" s="1" t="s">
        <v>12</v>
      </c>
      <c r="D9" s="1" t="s">
        <v>13</v>
      </c>
      <c r="E9" s="3" t="s">
        <v>14</v>
      </c>
      <c r="F9" s="3" t="s">
        <v>15</v>
      </c>
    </row>
    <row r="10" spans="1:6" s="4" customFormat="1" ht="60" x14ac:dyDescent="0.25">
      <c r="A10" s="6" t="s">
        <v>156</v>
      </c>
      <c r="B10" s="12">
        <v>1000000</v>
      </c>
      <c r="C10" s="6"/>
      <c r="D10" s="6"/>
      <c r="E10" s="7" t="s">
        <v>155</v>
      </c>
      <c r="F10" s="8" t="s">
        <v>157</v>
      </c>
    </row>
    <row r="11" spans="1:6" s="4" customFormat="1" x14ac:dyDescent="0.25">
      <c r="B11" s="5"/>
      <c r="E11" s="9"/>
    </row>
    <row r="12" spans="1:6" s="4" customFormat="1" x14ac:dyDescent="0.25">
      <c r="B12" s="5"/>
      <c r="E12" s="9"/>
    </row>
    <row r="13" spans="1:6" s="4" customFormat="1" x14ac:dyDescent="0.25">
      <c r="B13" s="5"/>
      <c r="E13" s="9"/>
    </row>
    <row r="14" spans="1:6" s="4" customFormat="1" x14ac:dyDescent="0.25">
      <c r="B14" s="5"/>
      <c r="E14" s="9"/>
    </row>
    <row r="15" spans="1:6" s="4" customFormat="1" x14ac:dyDescent="0.25">
      <c r="B15" s="5"/>
      <c r="E15" s="9"/>
    </row>
    <row r="16" spans="1:6" s="4" customFormat="1" x14ac:dyDescent="0.25">
      <c r="B16" s="5"/>
      <c r="E16" s="9"/>
    </row>
    <row r="17" spans="2:5" s="4" customFormat="1" x14ac:dyDescent="0.25">
      <c r="B17" s="5"/>
      <c r="E17" s="9"/>
    </row>
    <row r="18" spans="2:5" s="4" customFormat="1" x14ac:dyDescent="0.25">
      <c r="B18" s="5"/>
      <c r="E18" s="9"/>
    </row>
    <row r="19" spans="2:5" s="4" customFormat="1" x14ac:dyDescent="0.25">
      <c r="B19" s="5"/>
      <c r="E19" s="9"/>
    </row>
    <row r="20" spans="2:5" s="4" customFormat="1" x14ac:dyDescent="0.25">
      <c r="B20" s="5"/>
      <c r="E20" s="9"/>
    </row>
    <row r="21" spans="2:5" s="4" customFormat="1" x14ac:dyDescent="0.25">
      <c r="B21" s="5"/>
      <c r="E21" s="9"/>
    </row>
    <row r="22" spans="2:5" s="4" customFormat="1" x14ac:dyDescent="0.25">
      <c r="B22" s="5"/>
      <c r="E22" s="9"/>
    </row>
    <row r="23" spans="2:5" s="4" customFormat="1" x14ac:dyDescent="0.25">
      <c r="B23" s="5"/>
      <c r="E23" s="9"/>
    </row>
    <row r="24" spans="2:5" s="4" customFormat="1" x14ac:dyDescent="0.25">
      <c r="B24" s="5"/>
      <c r="E24" s="9"/>
    </row>
    <row r="25" spans="2:5" s="4" customFormat="1" x14ac:dyDescent="0.25">
      <c r="B25" s="5"/>
      <c r="E25" s="9"/>
    </row>
    <row r="26" spans="2:5" s="4" customFormat="1" x14ac:dyDescent="0.25">
      <c r="B26" s="5"/>
      <c r="E26" s="9"/>
    </row>
    <row r="27" spans="2:5" s="4" customFormat="1" x14ac:dyDescent="0.25">
      <c r="B27" s="5"/>
      <c r="E27" s="9"/>
    </row>
    <row r="28" spans="2:5" s="4" customFormat="1" x14ac:dyDescent="0.25">
      <c r="B28" s="5"/>
      <c r="E28" s="9"/>
    </row>
    <row r="29" spans="2:5" s="4" customFormat="1" x14ac:dyDescent="0.25">
      <c r="B29" s="5"/>
      <c r="E29" s="9"/>
    </row>
    <row r="30" spans="2:5" s="4" customFormat="1" x14ac:dyDescent="0.25">
      <c r="B30" s="5"/>
      <c r="E30" s="9"/>
    </row>
    <row r="31" spans="2:5" s="4" customFormat="1" x14ac:dyDescent="0.25">
      <c r="B31" s="5"/>
      <c r="E31" s="9"/>
    </row>
    <row r="32" spans="2:5" s="4" customFormat="1" x14ac:dyDescent="0.25">
      <c r="B32" s="5"/>
      <c r="E32" s="9"/>
    </row>
    <row r="33" spans="1:6" x14ac:dyDescent="0.25">
      <c r="A33" s="4"/>
      <c r="B33" s="5"/>
      <c r="C33" s="4"/>
      <c r="D33" s="4"/>
      <c r="E33" s="9"/>
      <c r="F33" s="4"/>
    </row>
  </sheetData>
  <customSheetViews>
    <customSheetView guid="{0F79DD5E-22E4-48D4-BCA5-47DC844E0803}" fitToPage="1" state="hidden">
      <selection activeCell="D7" sqref="D7"/>
      <pageMargins left="0.25" right="0.25" top="0.75" bottom="0.75" header="0.3" footer="0.3"/>
      <printOptions gridLines="1"/>
      <pageSetup scale="77" orientation="landscape" r:id="rId1"/>
    </customSheetView>
    <customSheetView guid="{FFD156F6-4BD4-4BF1-A89B-3F6329F8D46F}" fitToPage="1">
      <selection activeCell="D7" sqref="D7"/>
      <pageMargins left="0.25" right="0.25" top="0.75" bottom="0.75" header="0.3" footer="0.3"/>
      <printOptions gridLines="1"/>
      <pageSetup scale="77" orientation="landscape" r:id="rId2"/>
    </customSheetView>
  </customSheetViews>
  <mergeCells count="1">
    <mergeCell ref="A1:F1"/>
  </mergeCells>
  <printOptions gridLines="1"/>
  <pageMargins left="0.25" right="0.25" top="0.75" bottom="0.75" header="0.3" footer="0.3"/>
  <pageSetup scale="77" orientation="landscape"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M32"/>
  <sheetViews>
    <sheetView zoomScale="60" zoomScaleNormal="60" workbookViewId="0">
      <selection activeCell="I3" sqref="I3"/>
    </sheetView>
  </sheetViews>
  <sheetFormatPr defaultRowHeight="15" x14ac:dyDescent="0.25"/>
  <cols>
    <col min="1" max="1" width="31.5703125" customWidth="1"/>
    <col min="2" max="2" width="14.7109375" customWidth="1"/>
    <col min="3" max="3" width="22.42578125" customWidth="1"/>
    <col min="4" max="4" width="9.7109375" customWidth="1"/>
    <col min="5" max="5" width="12.140625" hidden="1" customWidth="1"/>
    <col min="6" max="6" width="14" customWidth="1"/>
    <col min="7" max="7" width="17.85546875" customWidth="1"/>
    <col min="8" max="8" width="35.28515625" customWidth="1"/>
    <col min="9" max="9" width="33.28515625" customWidth="1"/>
    <col min="10" max="10" width="50.140625" customWidth="1"/>
    <col min="11" max="11" width="22.140625" customWidth="1"/>
    <col min="12" max="12" width="73.140625" customWidth="1"/>
    <col min="13" max="13" width="21.28515625" customWidth="1"/>
  </cols>
  <sheetData>
    <row r="1" spans="1:13" ht="122.45" customHeight="1" thickBot="1" x14ac:dyDescent="0.3">
      <c r="A1" s="79" t="s">
        <v>194</v>
      </c>
      <c r="B1" s="79" t="s">
        <v>68</v>
      </c>
      <c r="C1" s="80" t="s">
        <v>188</v>
      </c>
      <c r="D1" s="80" t="s">
        <v>116</v>
      </c>
      <c r="E1" s="80" t="s">
        <v>117</v>
      </c>
      <c r="F1" s="80" t="s">
        <v>88</v>
      </c>
      <c r="G1" s="80" t="s">
        <v>89</v>
      </c>
      <c r="H1" s="79" t="s">
        <v>57</v>
      </c>
      <c r="I1" s="79" t="s">
        <v>56</v>
      </c>
      <c r="J1" s="80" t="s">
        <v>132</v>
      </c>
      <c r="K1" s="80" t="s">
        <v>193</v>
      </c>
      <c r="L1" s="79" t="s">
        <v>70</v>
      </c>
      <c r="M1" s="81" t="s">
        <v>175</v>
      </c>
    </row>
    <row r="2" spans="1:13" ht="121.15" customHeight="1" x14ac:dyDescent="0.25">
      <c r="A2" s="84" t="s">
        <v>4</v>
      </c>
      <c r="B2" s="73" t="s">
        <v>92</v>
      </c>
      <c r="C2" s="85" t="s">
        <v>173</v>
      </c>
      <c r="D2" s="73" t="s">
        <v>125</v>
      </c>
      <c r="E2" s="73"/>
      <c r="F2" s="74">
        <v>42005</v>
      </c>
      <c r="G2" s="74">
        <v>43830</v>
      </c>
      <c r="H2" s="82" t="s">
        <v>49</v>
      </c>
      <c r="I2" s="75" t="s">
        <v>203</v>
      </c>
      <c r="J2" s="75" t="s">
        <v>9</v>
      </c>
      <c r="K2" s="83">
        <v>6000000</v>
      </c>
      <c r="L2" s="118" t="s">
        <v>218</v>
      </c>
      <c r="M2" s="86" t="s">
        <v>174</v>
      </c>
    </row>
    <row r="3" spans="1:13" ht="18.600000000000001" customHeight="1" x14ac:dyDescent="0.25"/>
    <row r="4" spans="1:13" ht="20.25" x14ac:dyDescent="0.3">
      <c r="A4" s="88" t="s">
        <v>196</v>
      </c>
    </row>
    <row r="5" spans="1:13" ht="20.25" x14ac:dyDescent="0.3">
      <c r="A5" s="88" t="s">
        <v>197</v>
      </c>
      <c r="L5" s="87"/>
    </row>
    <row r="6" spans="1:13" ht="18.600000000000001" customHeight="1" x14ac:dyDescent="0.3">
      <c r="L6" s="87"/>
    </row>
    <row r="7" spans="1:13" ht="20.45" customHeight="1" x14ac:dyDescent="0.3">
      <c r="L7" s="87"/>
    </row>
    <row r="8" spans="1:13" s="87" customFormat="1" ht="23.45" customHeight="1" x14ac:dyDescent="0.3"/>
    <row r="9" spans="1:13" s="87" customFormat="1" ht="23.45" customHeight="1" x14ac:dyDescent="0.3"/>
    <row r="10" spans="1:13" s="87" customFormat="1" ht="23.45" customHeight="1" x14ac:dyDescent="0.3"/>
    <row r="11" spans="1:13" s="87" customFormat="1" ht="23.45" customHeight="1" x14ac:dyDescent="0.3"/>
    <row r="12" spans="1:13" s="87" customFormat="1" ht="23.45" customHeight="1" x14ac:dyDescent="0.3"/>
    <row r="13" spans="1:13" s="87" customFormat="1" ht="23.45" customHeight="1" x14ac:dyDescent="0.3"/>
    <row r="14" spans="1:13" s="87" customFormat="1" ht="23.45" customHeight="1" x14ac:dyDescent="0.3"/>
    <row r="15" spans="1:13" s="87" customFormat="1" ht="23.45" customHeight="1" x14ac:dyDescent="0.3">
      <c r="A15" s="89" t="s">
        <v>205</v>
      </c>
    </row>
    <row r="16" spans="1:13" s="87" customFormat="1" ht="23.45" customHeight="1" x14ac:dyDescent="0.3"/>
    <row r="17" spans="12:12" s="87" customFormat="1" ht="23.45" customHeight="1" x14ac:dyDescent="0.3"/>
    <row r="18" spans="12:12" s="87" customFormat="1" ht="23.45" customHeight="1" x14ac:dyDescent="0.3"/>
    <row r="19" spans="12:12" s="87" customFormat="1" ht="23.45" customHeight="1" x14ac:dyDescent="0.3"/>
    <row r="20" spans="12:12" s="87" customFormat="1" ht="23.45" customHeight="1" x14ac:dyDescent="0.3"/>
    <row r="21" spans="12:12" s="87" customFormat="1" ht="23.45" customHeight="1" x14ac:dyDescent="0.3"/>
    <row r="22" spans="12:12" s="87" customFormat="1" ht="23.45" customHeight="1" x14ac:dyDescent="0.3"/>
    <row r="23" spans="12:12" s="87" customFormat="1" ht="23.45" customHeight="1" x14ac:dyDescent="0.3"/>
    <row r="24" spans="12:12" s="87" customFormat="1" ht="23.45" customHeight="1" x14ac:dyDescent="0.3"/>
    <row r="25" spans="12:12" s="87" customFormat="1" ht="23.45" customHeight="1" x14ac:dyDescent="0.3"/>
    <row r="26" spans="12:12" s="87" customFormat="1" ht="23.45" customHeight="1" x14ac:dyDescent="0.3"/>
    <row r="27" spans="12:12" s="87" customFormat="1" ht="23.45" customHeight="1" x14ac:dyDescent="0.3"/>
    <row r="28" spans="12:12" s="87" customFormat="1" ht="23.45" customHeight="1" x14ac:dyDescent="0.3">
      <c r="L28"/>
    </row>
    <row r="29" spans="12:12" s="87" customFormat="1" ht="23.45" customHeight="1" x14ac:dyDescent="0.3">
      <c r="L29"/>
    </row>
    <row r="30" spans="12:12" ht="23.45" customHeight="1" x14ac:dyDescent="0.25"/>
    <row r="31" spans="12:12" ht="23.45" customHeight="1" x14ac:dyDescent="0.25"/>
    <row r="32" spans="12:12" ht="23.45" customHeight="1" x14ac:dyDescent="0.25"/>
  </sheetData>
  <customSheetViews>
    <customSheetView guid="{0F79DD5E-22E4-48D4-BCA5-47DC844E0803}" scale="60" hiddenColumns="1" state="hidden">
      <selection activeCell="I3" sqref="I3"/>
      <pageMargins left="0.7" right="0.7" top="0.75" bottom="0.75" header="0.3" footer="0.3"/>
    </customSheetView>
  </customSheetView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AC268"/>
  <sheetViews>
    <sheetView zoomScaleNormal="100" workbookViewId="0">
      <selection activeCell="G24" sqref="G24"/>
    </sheetView>
  </sheetViews>
  <sheetFormatPr defaultColWidth="8.85546875" defaultRowHeight="12.75" x14ac:dyDescent="0.2"/>
  <cols>
    <col min="1" max="1" width="17.7109375" style="243" customWidth="1"/>
    <col min="2" max="2" width="13.7109375" style="243" customWidth="1"/>
    <col min="3" max="3" width="16.42578125" style="243" bestFit="1" customWidth="1"/>
    <col min="4" max="4" width="10.85546875" style="243" bestFit="1" customWidth="1"/>
    <col min="5" max="5" width="13.28515625" style="243" customWidth="1"/>
    <col min="6" max="6" width="20.85546875" style="243" customWidth="1"/>
    <col min="7" max="7" width="31.140625" style="243" customWidth="1"/>
    <col min="8" max="8" width="15" style="243" bestFit="1" customWidth="1"/>
    <col min="9" max="9" width="44.42578125" style="243" customWidth="1"/>
    <col min="10" max="10" width="20.42578125" style="243" bestFit="1" customWidth="1"/>
    <col min="11" max="11" width="22.140625" style="243" customWidth="1"/>
    <col min="12" max="12" width="73.85546875" style="243" customWidth="1"/>
    <col min="13" max="13" width="27.28515625" style="243" customWidth="1"/>
    <col min="14" max="16" width="8.85546875" style="252"/>
    <col min="17" max="29" width="9.140625" style="252" customWidth="1"/>
    <col min="30" max="16384" width="8.85546875" style="243"/>
  </cols>
  <sheetData>
    <row r="1" spans="1:29" s="216" customFormat="1" ht="13.5" thickBot="1" x14ac:dyDescent="0.25">
      <c r="A1" s="244" t="s">
        <v>571</v>
      </c>
      <c r="B1" s="245"/>
      <c r="C1" s="246"/>
      <c r="D1" s="246"/>
      <c r="E1" s="246"/>
      <c r="F1" s="247"/>
      <c r="G1" s="247"/>
      <c r="H1" s="246"/>
      <c r="I1" s="247"/>
      <c r="J1" s="248"/>
      <c r="K1" s="240"/>
      <c r="L1" s="240"/>
      <c r="M1" s="240"/>
      <c r="N1" s="240"/>
      <c r="O1" s="240"/>
      <c r="P1" s="240"/>
      <c r="Q1" s="240"/>
      <c r="R1" s="240"/>
      <c r="S1" s="240"/>
      <c r="T1" s="240"/>
      <c r="U1" s="240"/>
      <c r="V1" s="240"/>
      <c r="W1" s="240"/>
      <c r="X1" s="240"/>
      <c r="Y1" s="240"/>
      <c r="Z1" s="240"/>
    </row>
    <row r="2" spans="1:29" ht="64.5" thickBot="1" x14ac:dyDescent="0.25">
      <c r="A2" s="217" t="s">
        <v>194</v>
      </c>
      <c r="B2" s="218" t="s">
        <v>68</v>
      </c>
      <c r="C2" s="249" t="s">
        <v>188</v>
      </c>
      <c r="D2" s="249" t="s">
        <v>88</v>
      </c>
      <c r="E2" s="249" t="s">
        <v>89</v>
      </c>
      <c r="F2" s="250" t="s">
        <v>57</v>
      </c>
      <c r="G2" s="250" t="s">
        <v>457</v>
      </c>
      <c r="H2" s="249" t="s">
        <v>193</v>
      </c>
      <c r="I2" s="250" t="s">
        <v>70</v>
      </c>
      <c r="J2" s="251" t="s">
        <v>175</v>
      </c>
      <c r="K2" s="252"/>
      <c r="L2" s="252"/>
      <c r="M2" s="252"/>
      <c r="AA2" s="243"/>
      <c r="AB2" s="243"/>
      <c r="AC2" s="243"/>
    </row>
    <row r="3" spans="1:29" ht="76.5" x14ac:dyDescent="0.2">
      <c r="A3" s="222" t="s">
        <v>111</v>
      </c>
      <c r="B3" s="223" t="s">
        <v>467</v>
      </c>
      <c r="C3" s="220" t="s">
        <v>94</v>
      </c>
      <c r="D3" s="225">
        <v>42005</v>
      </c>
      <c r="E3" s="225">
        <v>43830</v>
      </c>
      <c r="F3" s="234" t="s">
        <v>49</v>
      </c>
      <c r="G3" s="221" t="s">
        <v>203</v>
      </c>
      <c r="H3" s="228">
        <v>31740000</v>
      </c>
      <c r="I3" s="233" t="s">
        <v>473</v>
      </c>
      <c r="J3" s="232">
        <f>4066.32+77677.15+57428.08+86534.18+101382.66</f>
        <v>327088.39</v>
      </c>
      <c r="K3" s="252"/>
      <c r="L3" s="252"/>
      <c r="M3" s="252"/>
      <c r="AA3" s="243"/>
      <c r="AB3" s="243"/>
      <c r="AC3" s="243"/>
    </row>
    <row r="4" spans="1:29" s="252" customFormat="1" x14ac:dyDescent="0.2"/>
    <row r="5" spans="1:29" s="240" customFormat="1" x14ac:dyDescent="0.2">
      <c r="L5" s="252"/>
    </row>
    <row r="6" spans="1:29" s="240" customFormat="1" x14ac:dyDescent="0.2">
      <c r="A6" s="241" t="s">
        <v>209</v>
      </c>
      <c r="L6" s="252"/>
    </row>
    <row r="7" spans="1:29" s="240" customFormat="1" x14ac:dyDescent="0.2">
      <c r="A7" s="241" t="s">
        <v>210</v>
      </c>
      <c r="L7" s="252"/>
    </row>
    <row r="8" spans="1:29" s="240" customFormat="1" x14ac:dyDescent="0.2">
      <c r="L8" s="252"/>
    </row>
    <row r="9" spans="1:29" s="240" customFormat="1" x14ac:dyDescent="0.2">
      <c r="A9" s="241"/>
      <c r="L9" s="252"/>
    </row>
    <row r="10" spans="1:29" s="252" customFormat="1" x14ac:dyDescent="0.2">
      <c r="B10" s="311" t="s">
        <v>314</v>
      </c>
      <c r="C10" s="312"/>
      <c r="D10" s="319"/>
      <c r="E10" s="319"/>
      <c r="F10" s="313"/>
    </row>
    <row r="11" spans="1:29" s="252" customFormat="1" x14ac:dyDescent="0.2">
      <c r="A11" s="314"/>
      <c r="B11" s="295" t="s">
        <v>387</v>
      </c>
      <c r="C11" s="240"/>
      <c r="F11" s="315"/>
      <c r="G11" s="316" t="s">
        <v>397</v>
      </c>
      <c r="I11" s="417">
        <f>H3/100</f>
        <v>317400</v>
      </c>
    </row>
    <row r="12" spans="1:29" s="252" customFormat="1" x14ac:dyDescent="0.2">
      <c r="B12" s="295" t="s">
        <v>385</v>
      </c>
      <c r="F12" s="315"/>
      <c r="I12" s="418" t="e">
        <f>I11*#REF!</f>
        <v>#REF!</v>
      </c>
    </row>
    <row r="13" spans="1:29" s="252" customFormat="1" x14ac:dyDescent="0.2">
      <c r="B13" s="295" t="s">
        <v>390</v>
      </c>
      <c r="C13" s="240"/>
      <c r="F13" s="315"/>
      <c r="I13" s="418" t="e">
        <f>I12*0.5</f>
        <v>#REF!</v>
      </c>
    </row>
    <row r="14" spans="1:29" s="252" customFormat="1" x14ac:dyDescent="0.2">
      <c r="B14" s="295" t="s">
        <v>388</v>
      </c>
      <c r="C14" s="240"/>
      <c r="F14" s="315"/>
      <c r="I14" s="418" t="e">
        <f>I13*5</f>
        <v>#REF!</v>
      </c>
    </row>
    <row r="15" spans="1:29" s="252" customFormat="1" x14ac:dyDescent="0.2">
      <c r="B15" s="295" t="s">
        <v>389</v>
      </c>
      <c r="C15" s="240"/>
      <c r="F15" s="315"/>
    </row>
    <row r="16" spans="1:29" s="252" customFormat="1" x14ac:dyDescent="0.2">
      <c r="B16" s="295" t="s">
        <v>329</v>
      </c>
      <c r="C16" s="240"/>
      <c r="F16" s="315"/>
      <c r="G16" s="316" t="s">
        <v>399</v>
      </c>
    </row>
    <row r="17" spans="1:12" s="252" customFormat="1" x14ac:dyDescent="0.2">
      <c r="B17" s="295" t="s">
        <v>391</v>
      </c>
      <c r="C17" s="240"/>
      <c r="F17" s="315"/>
    </row>
    <row r="18" spans="1:12" s="252" customFormat="1" x14ac:dyDescent="0.2">
      <c r="B18" s="295" t="s">
        <v>392</v>
      </c>
      <c r="C18" s="240"/>
      <c r="F18" s="315"/>
      <c r="G18" s="316" t="s">
        <v>398</v>
      </c>
    </row>
    <row r="19" spans="1:12" s="252" customFormat="1" x14ac:dyDescent="0.2">
      <c r="B19" s="295" t="s">
        <v>393</v>
      </c>
      <c r="C19" s="240"/>
      <c r="F19" s="315"/>
    </row>
    <row r="20" spans="1:12" s="252" customFormat="1" x14ac:dyDescent="0.2">
      <c r="B20" s="295" t="s">
        <v>394</v>
      </c>
      <c r="C20" s="240"/>
      <c r="F20" s="315"/>
    </row>
    <row r="21" spans="1:12" s="252" customFormat="1" x14ac:dyDescent="0.2">
      <c r="B21" s="295" t="s">
        <v>395</v>
      </c>
      <c r="C21" s="240"/>
      <c r="F21" s="315"/>
    </row>
    <row r="22" spans="1:12" s="252" customFormat="1" x14ac:dyDescent="0.2">
      <c r="B22" s="317" t="s">
        <v>396</v>
      </c>
      <c r="C22" s="278"/>
      <c r="D22" s="320"/>
      <c r="E22" s="320"/>
      <c r="F22" s="318"/>
    </row>
    <row r="23" spans="1:12" s="252" customFormat="1" x14ac:dyDescent="0.2">
      <c r="K23" s="240"/>
      <c r="L23" s="240"/>
    </row>
    <row r="24" spans="1:12" s="252" customFormat="1" x14ac:dyDescent="0.2">
      <c r="K24" s="240"/>
      <c r="L24" s="240"/>
    </row>
    <row r="25" spans="1:12" s="252" customFormat="1" x14ac:dyDescent="0.2">
      <c r="A25" s="257" t="s">
        <v>276</v>
      </c>
      <c r="B25" s="544" t="s">
        <v>572</v>
      </c>
      <c r="C25" s="544"/>
      <c r="D25" s="544"/>
      <c r="E25" s="544"/>
      <c r="F25" s="544"/>
      <c r="G25" s="544"/>
      <c r="H25" s="544"/>
      <c r="I25" s="544"/>
      <c r="J25" s="544"/>
      <c r="K25" s="544"/>
      <c r="L25" s="544"/>
    </row>
    <row r="26" spans="1:12" s="252" customFormat="1" x14ac:dyDescent="0.2">
      <c r="B26" s="544"/>
      <c r="C26" s="544"/>
      <c r="D26" s="544"/>
      <c r="E26" s="544"/>
      <c r="F26" s="544"/>
      <c r="G26" s="544"/>
      <c r="H26" s="544"/>
      <c r="I26" s="544"/>
      <c r="J26" s="544"/>
      <c r="K26" s="544"/>
      <c r="L26" s="544"/>
    </row>
    <row r="27" spans="1:12" s="252" customFormat="1" x14ac:dyDescent="0.2">
      <c r="A27" s="256"/>
      <c r="B27" s="544"/>
      <c r="C27" s="544"/>
      <c r="D27" s="544"/>
      <c r="E27" s="544"/>
      <c r="F27" s="544"/>
      <c r="G27" s="544"/>
      <c r="H27" s="544"/>
      <c r="I27" s="544"/>
      <c r="J27" s="544"/>
      <c r="K27" s="544"/>
      <c r="L27" s="544"/>
    </row>
    <row r="28" spans="1:12" s="252" customFormat="1" x14ac:dyDescent="0.2"/>
    <row r="29" spans="1:12" s="252" customFormat="1" x14ac:dyDescent="0.2"/>
    <row r="30" spans="1:12" s="252" customFormat="1" x14ac:dyDescent="0.2"/>
    <row r="31" spans="1:12" s="252" customFormat="1" x14ac:dyDescent="0.2"/>
    <row r="32" spans="1:12" s="252" customFormat="1" x14ac:dyDescent="0.2"/>
    <row r="33" s="252" customFormat="1" x14ac:dyDescent="0.2"/>
    <row r="34" s="252" customFormat="1" x14ac:dyDescent="0.2"/>
    <row r="35" s="252" customFormat="1" x14ac:dyDescent="0.2"/>
    <row r="36" s="252" customFormat="1" x14ac:dyDescent="0.2"/>
    <row r="37" s="252" customFormat="1" x14ac:dyDescent="0.2"/>
    <row r="38" s="252" customFormat="1" x14ac:dyDescent="0.2"/>
    <row r="39" s="252" customFormat="1" x14ac:dyDescent="0.2"/>
    <row r="40" s="252" customFormat="1" x14ac:dyDescent="0.2"/>
    <row r="41" s="252" customFormat="1" x14ac:dyDescent="0.2"/>
    <row r="42" s="252" customFormat="1" x14ac:dyDescent="0.2"/>
    <row r="43" s="252" customFormat="1" x14ac:dyDescent="0.2"/>
    <row r="44" s="252" customFormat="1" x14ac:dyDescent="0.2"/>
    <row r="45" s="252" customFormat="1" x14ac:dyDescent="0.2"/>
    <row r="46" s="252" customFormat="1" x14ac:dyDescent="0.2"/>
    <row r="47" s="252" customFormat="1" x14ac:dyDescent="0.2"/>
    <row r="48" s="252" customFormat="1" x14ac:dyDescent="0.2"/>
    <row r="49" s="252" customFormat="1" x14ac:dyDescent="0.2"/>
    <row r="50" s="252" customFormat="1" x14ac:dyDescent="0.2"/>
    <row r="51" s="252" customFormat="1" x14ac:dyDescent="0.2"/>
    <row r="52" s="252" customFormat="1" x14ac:dyDescent="0.2"/>
    <row r="53" s="252" customFormat="1" x14ac:dyDescent="0.2"/>
    <row r="54" s="252" customFormat="1" x14ac:dyDescent="0.2"/>
    <row r="55" s="252" customFormat="1" x14ac:dyDescent="0.2"/>
    <row r="56" s="252" customFormat="1" x14ac:dyDescent="0.2"/>
    <row r="57" s="252" customFormat="1" x14ac:dyDescent="0.2"/>
    <row r="58" s="252" customFormat="1" x14ac:dyDescent="0.2"/>
    <row r="59" s="252" customFormat="1" x14ac:dyDescent="0.2"/>
    <row r="60" s="252" customFormat="1" x14ac:dyDescent="0.2"/>
    <row r="61" s="252" customFormat="1" x14ac:dyDescent="0.2"/>
    <row r="62" s="252" customFormat="1" x14ac:dyDescent="0.2"/>
    <row r="63" s="252" customFormat="1" x14ac:dyDescent="0.2"/>
    <row r="64" s="252" customFormat="1" x14ac:dyDescent="0.2"/>
    <row r="65" s="252" customFormat="1" x14ac:dyDescent="0.2"/>
    <row r="66" s="252" customFormat="1" x14ac:dyDescent="0.2"/>
    <row r="67" s="252" customFormat="1" x14ac:dyDescent="0.2"/>
    <row r="68" s="252" customFormat="1" x14ac:dyDescent="0.2"/>
    <row r="69" s="252" customFormat="1" x14ac:dyDescent="0.2"/>
    <row r="70" s="252" customFormat="1" x14ac:dyDescent="0.2"/>
    <row r="71" s="252" customFormat="1" x14ac:dyDescent="0.2"/>
    <row r="72" s="252" customFormat="1" x14ac:dyDescent="0.2"/>
    <row r="73" s="252" customFormat="1" x14ac:dyDescent="0.2"/>
    <row r="74" s="252" customFormat="1" x14ac:dyDescent="0.2"/>
    <row r="75" s="252" customFormat="1" x14ac:dyDescent="0.2"/>
    <row r="76" s="252" customFormat="1" x14ac:dyDescent="0.2"/>
    <row r="77" s="252" customFormat="1" x14ac:dyDescent="0.2"/>
    <row r="78" s="252" customFormat="1" x14ac:dyDescent="0.2"/>
    <row r="79" s="252" customFormat="1" x14ac:dyDescent="0.2"/>
    <row r="80" s="252" customFormat="1" x14ac:dyDescent="0.2"/>
    <row r="81" s="252" customFormat="1" x14ac:dyDescent="0.2"/>
    <row r="82" s="252" customFormat="1" x14ac:dyDescent="0.2"/>
    <row r="83" s="252" customFormat="1" x14ac:dyDescent="0.2"/>
    <row r="84" s="252" customFormat="1" x14ac:dyDescent="0.2"/>
    <row r="85" s="252" customFormat="1" x14ac:dyDescent="0.2"/>
    <row r="86" s="252" customFormat="1" x14ac:dyDescent="0.2"/>
    <row r="87" s="252" customFormat="1" x14ac:dyDescent="0.2"/>
    <row r="88" s="252" customFormat="1" x14ac:dyDescent="0.2"/>
    <row r="89" s="252" customFormat="1" x14ac:dyDescent="0.2"/>
    <row r="90" s="252" customFormat="1" x14ac:dyDescent="0.2"/>
    <row r="91" s="252" customFormat="1" x14ac:dyDescent="0.2"/>
    <row r="92" s="252" customFormat="1" x14ac:dyDescent="0.2"/>
    <row r="93" s="252" customFormat="1" x14ac:dyDescent="0.2"/>
    <row r="94" s="252" customFormat="1" x14ac:dyDescent="0.2"/>
    <row r="95" s="252" customFormat="1" x14ac:dyDescent="0.2"/>
    <row r="96" s="252" customFormat="1" x14ac:dyDescent="0.2"/>
    <row r="97" s="252" customFormat="1" x14ac:dyDescent="0.2"/>
    <row r="98" s="252" customFormat="1" x14ac:dyDescent="0.2"/>
    <row r="99" s="252" customFormat="1" x14ac:dyDescent="0.2"/>
    <row r="100" s="252" customFormat="1" x14ac:dyDescent="0.2"/>
    <row r="101" s="252" customFormat="1" x14ac:dyDescent="0.2"/>
    <row r="102" s="252" customFormat="1" x14ac:dyDescent="0.2"/>
    <row r="103" s="252" customFormat="1" x14ac:dyDescent="0.2"/>
    <row r="104" s="252" customFormat="1" x14ac:dyDescent="0.2"/>
    <row r="105" s="252" customFormat="1" x14ac:dyDescent="0.2"/>
    <row r="106" s="252" customFormat="1" x14ac:dyDescent="0.2"/>
    <row r="107" s="252" customFormat="1" x14ac:dyDescent="0.2"/>
    <row r="108" s="252" customFormat="1" x14ac:dyDescent="0.2"/>
    <row r="109" s="252" customFormat="1" x14ac:dyDescent="0.2"/>
    <row r="110" s="252" customFormat="1" x14ac:dyDescent="0.2"/>
    <row r="111" s="252" customFormat="1" x14ac:dyDescent="0.2"/>
    <row r="112" s="252" customFormat="1" x14ac:dyDescent="0.2"/>
    <row r="113" s="252" customFormat="1" x14ac:dyDescent="0.2"/>
    <row r="114" s="252" customFormat="1" x14ac:dyDescent="0.2"/>
    <row r="115" s="252" customFormat="1" x14ac:dyDescent="0.2"/>
    <row r="116" s="252" customFormat="1" x14ac:dyDescent="0.2"/>
    <row r="117" s="252" customFormat="1" x14ac:dyDescent="0.2"/>
    <row r="118" s="252" customFormat="1" x14ac:dyDescent="0.2"/>
    <row r="119" s="252" customFormat="1" x14ac:dyDescent="0.2"/>
    <row r="120" s="252" customFormat="1" x14ac:dyDescent="0.2"/>
    <row r="121" s="252" customFormat="1" x14ac:dyDescent="0.2"/>
    <row r="122" s="252" customFormat="1" x14ac:dyDescent="0.2"/>
    <row r="123" s="252" customFormat="1" x14ac:dyDescent="0.2"/>
    <row r="124" s="252" customFormat="1" x14ac:dyDescent="0.2"/>
    <row r="125" s="252" customFormat="1" x14ac:dyDescent="0.2"/>
    <row r="126" s="252" customFormat="1" x14ac:dyDescent="0.2"/>
    <row r="127" s="252" customFormat="1" x14ac:dyDescent="0.2"/>
    <row r="128" s="252" customFormat="1" x14ac:dyDescent="0.2"/>
    <row r="129" s="252" customFormat="1" x14ac:dyDescent="0.2"/>
    <row r="130" s="252" customFormat="1" x14ac:dyDescent="0.2"/>
    <row r="131" s="252" customFormat="1" x14ac:dyDescent="0.2"/>
    <row r="132" s="252" customFormat="1" x14ac:dyDescent="0.2"/>
    <row r="133" s="252" customFormat="1" x14ac:dyDescent="0.2"/>
    <row r="134" s="252" customFormat="1" x14ac:dyDescent="0.2"/>
    <row r="135" s="252" customFormat="1" x14ac:dyDescent="0.2"/>
    <row r="136" s="252" customFormat="1" x14ac:dyDescent="0.2"/>
    <row r="137" s="252" customFormat="1" x14ac:dyDescent="0.2"/>
    <row r="138" s="252" customFormat="1" x14ac:dyDescent="0.2"/>
    <row r="139" s="252" customFormat="1" x14ac:dyDescent="0.2"/>
    <row r="140" s="252" customFormat="1" x14ac:dyDescent="0.2"/>
    <row r="141" s="252" customFormat="1" x14ac:dyDescent="0.2"/>
    <row r="142" s="252" customFormat="1" x14ac:dyDescent="0.2"/>
    <row r="143" s="252" customFormat="1" x14ac:dyDescent="0.2"/>
    <row r="144" s="252" customFormat="1" x14ac:dyDescent="0.2"/>
    <row r="145" s="252" customFormat="1" x14ac:dyDescent="0.2"/>
    <row r="146" s="252" customFormat="1" x14ac:dyDescent="0.2"/>
    <row r="147" s="252" customFormat="1" x14ac:dyDescent="0.2"/>
    <row r="148" s="252" customFormat="1" x14ac:dyDescent="0.2"/>
    <row r="149" s="252" customFormat="1" x14ac:dyDescent="0.2"/>
    <row r="150" s="252" customFormat="1" x14ac:dyDescent="0.2"/>
    <row r="151" s="252" customFormat="1" x14ac:dyDescent="0.2"/>
    <row r="152" s="252" customFormat="1" x14ac:dyDescent="0.2"/>
    <row r="153" s="252" customFormat="1" x14ac:dyDescent="0.2"/>
    <row r="154" s="252" customFormat="1" x14ac:dyDescent="0.2"/>
    <row r="155" s="252" customFormat="1" x14ac:dyDescent="0.2"/>
    <row r="156" s="252" customFormat="1" x14ac:dyDescent="0.2"/>
    <row r="157" s="252" customFormat="1" x14ac:dyDescent="0.2"/>
    <row r="158" s="252" customFormat="1" x14ac:dyDescent="0.2"/>
    <row r="159" s="252" customFormat="1" x14ac:dyDescent="0.2"/>
    <row r="160" s="252" customFormat="1" x14ac:dyDescent="0.2"/>
    <row r="161" s="252" customFormat="1" x14ac:dyDescent="0.2"/>
    <row r="162" s="252" customFormat="1" x14ac:dyDescent="0.2"/>
    <row r="163" s="252" customFormat="1" x14ac:dyDescent="0.2"/>
    <row r="164" s="252" customFormat="1" x14ac:dyDescent="0.2"/>
    <row r="165" s="252" customFormat="1" x14ac:dyDescent="0.2"/>
    <row r="166" s="252" customFormat="1" x14ac:dyDescent="0.2"/>
    <row r="167" s="252" customFormat="1" x14ac:dyDescent="0.2"/>
    <row r="168" s="252" customFormat="1" x14ac:dyDescent="0.2"/>
    <row r="169" s="252" customFormat="1" x14ac:dyDescent="0.2"/>
    <row r="170" s="252" customFormat="1" x14ac:dyDescent="0.2"/>
    <row r="171" s="252" customFormat="1" x14ac:dyDescent="0.2"/>
    <row r="172" s="252" customFormat="1" x14ac:dyDescent="0.2"/>
    <row r="173" s="252" customFormat="1" x14ac:dyDescent="0.2"/>
    <row r="174" s="252" customFormat="1" x14ac:dyDescent="0.2"/>
    <row r="175" s="252" customFormat="1" x14ac:dyDescent="0.2"/>
    <row r="176" s="252" customFormat="1" x14ac:dyDescent="0.2"/>
    <row r="177" s="252" customFormat="1" x14ac:dyDescent="0.2"/>
    <row r="178" s="252" customFormat="1" x14ac:dyDescent="0.2"/>
    <row r="179" s="252" customFormat="1" x14ac:dyDescent="0.2"/>
    <row r="180" s="252" customFormat="1" x14ac:dyDescent="0.2"/>
    <row r="181" s="252" customFormat="1" x14ac:dyDescent="0.2"/>
    <row r="182" s="252" customFormat="1" x14ac:dyDescent="0.2"/>
    <row r="183" s="252" customFormat="1" x14ac:dyDescent="0.2"/>
    <row r="184" s="252" customFormat="1" x14ac:dyDescent="0.2"/>
    <row r="185" s="252" customFormat="1" x14ac:dyDescent="0.2"/>
    <row r="186" s="252" customFormat="1" x14ac:dyDescent="0.2"/>
    <row r="187" s="252" customFormat="1" x14ac:dyDescent="0.2"/>
    <row r="188" s="252" customFormat="1" x14ac:dyDescent="0.2"/>
    <row r="189" s="252" customFormat="1" x14ac:dyDescent="0.2"/>
    <row r="190" s="252" customFormat="1" x14ac:dyDescent="0.2"/>
    <row r="191" s="252" customFormat="1" x14ac:dyDescent="0.2"/>
    <row r="192" s="252" customFormat="1" x14ac:dyDescent="0.2"/>
    <row r="193" s="252" customFormat="1" x14ac:dyDescent="0.2"/>
    <row r="194" s="252" customFormat="1" x14ac:dyDescent="0.2"/>
    <row r="195" s="252" customFormat="1" x14ac:dyDescent="0.2"/>
    <row r="196" s="252" customFormat="1" x14ac:dyDescent="0.2"/>
    <row r="197" s="252" customFormat="1" x14ac:dyDescent="0.2"/>
    <row r="198" s="252" customFormat="1" x14ac:dyDescent="0.2"/>
    <row r="199" s="252" customFormat="1" x14ac:dyDescent="0.2"/>
    <row r="200" s="252" customFormat="1" x14ac:dyDescent="0.2"/>
    <row r="201" s="252" customFormat="1" x14ac:dyDescent="0.2"/>
    <row r="202" s="252" customFormat="1" x14ac:dyDescent="0.2"/>
    <row r="203" s="252" customFormat="1" x14ac:dyDescent="0.2"/>
    <row r="204" s="252" customFormat="1" x14ac:dyDescent="0.2"/>
    <row r="205" s="252" customFormat="1" x14ac:dyDescent="0.2"/>
    <row r="206" s="252" customFormat="1" x14ac:dyDescent="0.2"/>
    <row r="207" s="252" customFormat="1" x14ac:dyDescent="0.2"/>
    <row r="208" s="252" customFormat="1" x14ac:dyDescent="0.2"/>
    <row r="209" s="252" customFormat="1" x14ac:dyDescent="0.2"/>
    <row r="210" s="252" customFormat="1" x14ac:dyDescent="0.2"/>
    <row r="211" s="252" customFormat="1" x14ac:dyDescent="0.2"/>
    <row r="212" s="252" customFormat="1" x14ac:dyDescent="0.2"/>
    <row r="213" s="252" customFormat="1" x14ac:dyDescent="0.2"/>
    <row r="214" s="252" customFormat="1" x14ac:dyDescent="0.2"/>
    <row r="215" s="252" customFormat="1" x14ac:dyDescent="0.2"/>
    <row r="216" s="252" customFormat="1" x14ac:dyDescent="0.2"/>
    <row r="217" s="252" customFormat="1" x14ac:dyDescent="0.2"/>
    <row r="218" s="252" customFormat="1" x14ac:dyDescent="0.2"/>
    <row r="219" s="252" customFormat="1" x14ac:dyDescent="0.2"/>
    <row r="220" s="252" customFormat="1" x14ac:dyDescent="0.2"/>
    <row r="221" s="252" customFormat="1" x14ac:dyDescent="0.2"/>
    <row r="222" s="252" customFormat="1" x14ac:dyDescent="0.2"/>
    <row r="223" s="252" customFormat="1" x14ac:dyDescent="0.2"/>
    <row r="224" s="252" customFormat="1" x14ac:dyDescent="0.2"/>
    <row r="225" s="252" customFormat="1" x14ac:dyDescent="0.2"/>
    <row r="226" s="252" customFormat="1" x14ac:dyDescent="0.2"/>
    <row r="227" s="252" customFormat="1" x14ac:dyDescent="0.2"/>
    <row r="228" s="252" customFormat="1" x14ac:dyDescent="0.2"/>
    <row r="229" s="252" customFormat="1" x14ac:dyDescent="0.2"/>
    <row r="230" s="252" customFormat="1" x14ac:dyDescent="0.2"/>
    <row r="231" s="252" customFormat="1" x14ac:dyDescent="0.2"/>
    <row r="232" s="252" customFormat="1" x14ac:dyDescent="0.2"/>
    <row r="233" s="252" customFormat="1" x14ac:dyDescent="0.2"/>
    <row r="234" s="252" customFormat="1" x14ac:dyDescent="0.2"/>
    <row r="235" s="252" customFormat="1" x14ac:dyDescent="0.2"/>
    <row r="236" s="252" customFormat="1" x14ac:dyDescent="0.2"/>
    <row r="237" s="252" customFormat="1" x14ac:dyDescent="0.2"/>
    <row r="238" s="252" customFormat="1" x14ac:dyDescent="0.2"/>
    <row r="239" s="252" customFormat="1" x14ac:dyDescent="0.2"/>
    <row r="240" s="252" customFormat="1" x14ac:dyDescent="0.2"/>
    <row r="241" s="252" customFormat="1" x14ac:dyDescent="0.2"/>
    <row r="242" s="252" customFormat="1" x14ac:dyDescent="0.2"/>
    <row r="243" s="252" customFormat="1" x14ac:dyDescent="0.2"/>
    <row r="244" s="252" customFormat="1" x14ac:dyDescent="0.2"/>
    <row r="245" s="252" customFormat="1" x14ac:dyDescent="0.2"/>
    <row r="246" s="252" customFormat="1" x14ac:dyDescent="0.2"/>
    <row r="247" s="252" customFormat="1" x14ac:dyDescent="0.2"/>
    <row r="248" s="252" customFormat="1" x14ac:dyDescent="0.2"/>
    <row r="249" s="252" customFormat="1" x14ac:dyDescent="0.2"/>
    <row r="250" s="252" customFormat="1" x14ac:dyDescent="0.2"/>
    <row r="251" s="252" customFormat="1" x14ac:dyDescent="0.2"/>
    <row r="252" s="252" customFormat="1" x14ac:dyDescent="0.2"/>
    <row r="253" s="252" customFormat="1" x14ac:dyDescent="0.2"/>
    <row r="254" s="252" customFormat="1" x14ac:dyDescent="0.2"/>
    <row r="255" s="252" customFormat="1" x14ac:dyDescent="0.2"/>
    <row r="256" s="252" customFormat="1" x14ac:dyDescent="0.2"/>
    <row r="257" s="252" customFormat="1" x14ac:dyDescent="0.2"/>
    <row r="258" s="252" customFormat="1" x14ac:dyDescent="0.2"/>
    <row r="259" s="252" customFormat="1" x14ac:dyDescent="0.2"/>
    <row r="260" s="252" customFormat="1" x14ac:dyDescent="0.2"/>
    <row r="261" s="252" customFormat="1" x14ac:dyDescent="0.2"/>
    <row r="262" s="252" customFormat="1" x14ac:dyDescent="0.2"/>
    <row r="263" s="252" customFormat="1" x14ac:dyDescent="0.2"/>
    <row r="264" s="252" customFormat="1" x14ac:dyDescent="0.2"/>
    <row r="265" s="252" customFormat="1" x14ac:dyDescent="0.2"/>
    <row r="266" s="252" customFormat="1" x14ac:dyDescent="0.2"/>
    <row r="267" s="252" customFormat="1" x14ac:dyDescent="0.2"/>
    <row r="268" s="252" customFormat="1" x14ac:dyDescent="0.2"/>
  </sheetData>
  <customSheetViews>
    <customSheetView guid="{0F79DD5E-22E4-48D4-BCA5-47DC844E0803}" scale="60" hiddenColumns="1">
      <selection activeCell="A26" sqref="A26"/>
      <pageMargins left="0.7" right="0.7" top="0.75" bottom="0.75" header="0.3" footer="0.3"/>
      <pageSetup orientation="portrait" r:id="rId1"/>
    </customSheetView>
  </customSheetViews>
  <mergeCells count="1">
    <mergeCell ref="B25:L27"/>
  </mergeCells>
  <pageMargins left="0.7" right="0.7" top="0.75" bottom="0.75" header="0.3" footer="0.3"/>
  <pageSetup scale="37"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H33"/>
  <sheetViews>
    <sheetView workbookViewId="0">
      <selection activeCell="D16" sqref="D16"/>
    </sheetView>
  </sheetViews>
  <sheetFormatPr defaultRowHeight="15" x14ac:dyDescent="0.25"/>
  <cols>
    <col min="1" max="2" width="16.85546875" customWidth="1"/>
    <col min="3" max="3" width="11.5703125" style="10" bestFit="1" customWidth="1"/>
    <col min="4" max="4" width="23.28515625" bestFit="1" customWidth="1"/>
    <col min="5" max="5" width="89.42578125" customWidth="1"/>
    <col min="6" max="6" width="15.28515625" style="11" customWidth="1"/>
    <col min="7" max="7" width="13.7109375" customWidth="1"/>
    <col min="8" max="8" width="46.7109375" customWidth="1"/>
  </cols>
  <sheetData>
    <row r="1" spans="1:8" ht="18.75" x14ac:dyDescent="0.3">
      <c r="A1" s="563" t="s">
        <v>4</v>
      </c>
      <c r="B1" s="563"/>
      <c r="C1" s="563"/>
      <c r="D1" s="563"/>
      <c r="E1" s="563"/>
      <c r="F1" s="563"/>
      <c r="G1" s="563"/>
    </row>
    <row r="2" spans="1:8" s="1" customFormat="1" ht="30" x14ac:dyDescent="0.25">
      <c r="A2" s="1" t="s">
        <v>10</v>
      </c>
      <c r="B2" s="2" t="s">
        <v>91</v>
      </c>
      <c r="C2" s="2" t="s">
        <v>11</v>
      </c>
      <c r="D2" s="1" t="s">
        <v>12</v>
      </c>
      <c r="E2" s="1" t="s">
        <v>13</v>
      </c>
      <c r="F2" s="3" t="s">
        <v>14</v>
      </c>
      <c r="G2" s="3" t="s">
        <v>15</v>
      </c>
      <c r="H2" s="1" t="s">
        <v>168</v>
      </c>
    </row>
    <row r="3" spans="1:8" s="4" customFormat="1" ht="120" x14ac:dyDescent="0.25">
      <c r="A3" s="4" t="s">
        <v>46</v>
      </c>
      <c r="B3" s="50" t="s">
        <v>172</v>
      </c>
      <c r="C3" s="5" t="s">
        <v>26</v>
      </c>
      <c r="D3" s="6" t="s">
        <v>52</v>
      </c>
      <c r="E3" s="6" t="s">
        <v>60</v>
      </c>
      <c r="F3" s="7" t="s">
        <v>51</v>
      </c>
      <c r="G3" s="7">
        <v>43922</v>
      </c>
      <c r="H3" s="6" t="s">
        <v>171</v>
      </c>
    </row>
    <row r="4" spans="1:8" s="4" customFormat="1" x14ac:dyDescent="0.25">
      <c r="C4" s="5"/>
      <c r="F4" s="9"/>
    </row>
    <row r="5" spans="1:8" s="4" customFormat="1" x14ac:dyDescent="0.25">
      <c r="A5" s="13" t="s">
        <v>59</v>
      </c>
      <c r="B5" s="13"/>
      <c r="C5" s="5"/>
      <c r="F5" s="9"/>
    </row>
    <row r="6" spans="1:8" s="4" customFormat="1" x14ac:dyDescent="0.25">
      <c r="C6" s="5"/>
      <c r="F6" s="9"/>
    </row>
    <row r="7" spans="1:8" s="4" customFormat="1" x14ac:dyDescent="0.25">
      <c r="C7" s="5"/>
      <c r="F7" s="9"/>
    </row>
    <row r="8" spans="1:8" s="4" customFormat="1" x14ac:dyDescent="0.25">
      <c r="C8" s="5"/>
      <c r="F8" s="9"/>
    </row>
    <row r="9" spans="1:8" s="4" customFormat="1" x14ac:dyDescent="0.25">
      <c r="C9" s="5"/>
      <c r="F9" s="9"/>
    </row>
    <row r="10" spans="1:8" s="4" customFormat="1" x14ac:dyDescent="0.25">
      <c r="C10" s="5"/>
      <c r="F10" s="9"/>
    </row>
    <row r="11" spans="1:8" s="4" customFormat="1" x14ac:dyDescent="0.25">
      <c r="C11" s="5"/>
      <c r="F11" s="9"/>
    </row>
    <row r="12" spans="1:8" s="4" customFormat="1" x14ac:dyDescent="0.25">
      <c r="C12" s="5"/>
      <c r="F12" s="9"/>
    </row>
    <row r="13" spans="1:8" s="4" customFormat="1" x14ac:dyDescent="0.25">
      <c r="C13" s="5"/>
      <c r="F13" s="9"/>
    </row>
    <row r="14" spans="1:8" s="4" customFormat="1" x14ac:dyDescent="0.25">
      <c r="C14" s="5"/>
      <c r="F14" s="9"/>
    </row>
    <row r="15" spans="1:8" s="4" customFormat="1" x14ac:dyDescent="0.25">
      <c r="C15" s="5"/>
      <c r="F15" s="9"/>
    </row>
    <row r="16" spans="1:8" s="4" customFormat="1" x14ac:dyDescent="0.25">
      <c r="C16" s="5"/>
      <c r="F16" s="9"/>
    </row>
    <row r="17" spans="3:6" s="4" customFormat="1" x14ac:dyDescent="0.25">
      <c r="C17" s="5"/>
      <c r="F17" s="9"/>
    </row>
    <row r="18" spans="3:6" s="4" customFormat="1" x14ac:dyDescent="0.25">
      <c r="C18" s="5"/>
      <c r="F18" s="9"/>
    </row>
    <row r="19" spans="3:6" s="4" customFormat="1" x14ac:dyDescent="0.25">
      <c r="C19" s="5"/>
      <c r="F19" s="9"/>
    </row>
    <row r="20" spans="3:6" s="4" customFormat="1" x14ac:dyDescent="0.25">
      <c r="C20" s="5"/>
      <c r="F20" s="9"/>
    </row>
    <row r="21" spans="3:6" s="4" customFormat="1" x14ac:dyDescent="0.25">
      <c r="C21" s="5"/>
      <c r="F21" s="9"/>
    </row>
    <row r="22" spans="3:6" s="4" customFormat="1" x14ac:dyDescent="0.25">
      <c r="C22" s="5"/>
      <c r="F22" s="9"/>
    </row>
    <row r="23" spans="3:6" s="4" customFormat="1" x14ac:dyDescent="0.25">
      <c r="C23" s="5"/>
      <c r="F23" s="9"/>
    </row>
    <row r="24" spans="3:6" s="4" customFormat="1" x14ac:dyDescent="0.25">
      <c r="C24" s="5"/>
      <c r="F24" s="9"/>
    </row>
    <row r="25" spans="3:6" s="4" customFormat="1" x14ac:dyDescent="0.25">
      <c r="C25" s="5"/>
      <c r="F25" s="9"/>
    </row>
    <row r="26" spans="3:6" s="4" customFormat="1" x14ac:dyDescent="0.25">
      <c r="C26" s="5"/>
      <c r="F26" s="9"/>
    </row>
    <row r="27" spans="3:6" s="4" customFormat="1" x14ac:dyDescent="0.25">
      <c r="C27" s="5"/>
      <c r="F27" s="9"/>
    </row>
    <row r="28" spans="3:6" s="4" customFormat="1" x14ac:dyDescent="0.25">
      <c r="C28" s="5"/>
      <c r="F28" s="9"/>
    </row>
    <row r="29" spans="3:6" s="4" customFormat="1" x14ac:dyDescent="0.25">
      <c r="C29" s="5"/>
      <c r="F29" s="9"/>
    </row>
    <row r="30" spans="3:6" s="4" customFormat="1" x14ac:dyDescent="0.25">
      <c r="C30" s="5"/>
      <c r="F30" s="9"/>
    </row>
    <row r="31" spans="3:6" s="4" customFormat="1" x14ac:dyDescent="0.25">
      <c r="C31" s="5"/>
      <c r="F31" s="9"/>
    </row>
    <row r="32" spans="3:6" s="4" customFormat="1" x14ac:dyDescent="0.25">
      <c r="C32" s="5"/>
      <c r="F32" s="9"/>
    </row>
    <row r="33" spans="3:6" s="4" customFormat="1" x14ac:dyDescent="0.25">
      <c r="C33" s="5"/>
      <c r="F33" s="9"/>
    </row>
  </sheetData>
  <customSheetViews>
    <customSheetView guid="{0F79DD5E-22E4-48D4-BCA5-47DC844E0803}" fitToPage="1" state="hidden">
      <selection activeCell="D16" sqref="D16"/>
      <pageMargins left="0.25" right="0.25" top="0.75" bottom="0.75" header="0.3" footer="0.3"/>
      <printOptions gridLines="1"/>
      <pageSetup scale="78" orientation="landscape" r:id="rId1"/>
    </customSheetView>
    <customSheetView guid="{FFD156F6-4BD4-4BF1-A89B-3F6329F8D46F}" fitToPage="1">
      <selection activeCell="E3" sqref="E3"/>
      <pageMargins left="0.25" right="0.25" top="0.75" bottom="0.75" header="0.3" footer="0.3"/>
      <printOptions gridLines="1"/>
      <pageSetup scale="78" orientation="landscape" r:id="rId2"/>
    </customSheetView>
  </customSheetViews>
  <mergeCells count="1">
    <mergeCell ref="A1:G1"/>
  </mergeCells>
  <printOptions gridLines="1"/>
  <pageMargins left="0.25" right="0.25" top="0.75" bottom="0.75" header="0.3" footer="0.3"/>
  <pageSetup scale="78" orientation="landscap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rgb="FFFF7C80"/>
    <pageSetUpPr fitToPage="1"/>
  </sheetPr>
  <dimension ref="A1:AG219"/>
  <sheetViews>
    <sheetView topLeftCell="A16" zoomScaleNormal="100" workbookViewId="0">
      <selection activeCell="F37" sqref="F37"/>
    </sheetView>
  </sheetViews>
  <sheetFormatPr defaultColWidth="8.85546875" defaultRowHeight="12.75" x14ac:dyDescent="0.2"/>
  <cols>
    <col min="1" max="1" width="17.7109375" style="243" customWidth="1"/>
    <col min="2" max="2" width="13.7109375" style="243" customWidth="1"/>
    <col min="3" max="3" width="16.42578125" style="243" bestFit="1" customWidth="1"/>
    <col min="4" max="4" width="10.85546875" style="243" bestFit="1" customWidth="1"/>
    <col min="5" max="5" width="13.28515625" style="243" customWidth="1"/>
    <col min="6" max="6" width="20.85546875" style="243" customWidth="1"/>
    <col min="7" max="7" width="31.140625" style="243" customWidth="1"/>
    <col min="8" max="8" width="15" style="243" bestFit="1" customWidth="1"/>
    <col min="9" max="9" width="44.42578125" style="243" customWidth="1"/>
    <col min="10" max="10" width="20.42578125" style="243" bestFit="1" customWidth="1"/>
    <col min="11" max="11" width="22.140625" style="243" customWidth="1"/>
    <col min="12" max="12" width="73.85546875" style="243" customWidth="1"/>
    <col min="13" max="13" width="21.28515625" style="243" customWidth="1"/>
    <col min="14" max="17" width="8.85546875" style="252"/>
    <col min="18" max="33" width="9.140625" style="252" customWidth="1"/>
    <col min="34" max="16384" width="8.85546875" style="243"/>
  </cols>
  <sheetData>
    <row r="1" spans="1:33" s="216" customFormat="1" ht="13.5" thickBot="1" x14ac:dyDescent="0.25">
      <c r="A1" s="244" t="s">
        <v>544</v>
      </c>
      <c r="B1" s="245"/>
      <c r="C1" s="246"/>
      <c r="D1" s="246"/>
      <c r="E1" s="246"/>
      <c r="F1" s="247"/>
      <c r="G1" s="247"/>
      <c r="H1" s="246"/>
      <c r="I1" s="247"/>
      <c r="J1" s="248"/>
      <c r="K1" s="240"/>
      <c r="L1" s="240"/>
      <c r="M1" s="240"/>
      <c r="N1" s="240"/>
      <c r="O1" s="240"/>
      <c r="P1" s="240"/>
      <c r="Q1" s="240"/>
      <c r="R1" s="240"/>
      <c r="S1" s="240"/>
      <c r="T1" s="240"/>
      <c r="U1" s="240"/>
      <c r="V1" s="240"/>
      <c r="W1" s="240"/>
      <c r="X1" s="240"/>
      <c r="Y1" s="240"/>
      <c r="Z1" s="240"/>
      <c r="AA1" s="240"/>
      <c r="AB1" s="240"/>
      <c r="AC1" s="240"/>
      <c r="AD1" s="240"/>
    </row>
    <row r="2" spans="1:33" ht="64.5" thickBot="1" x14ac:dyDescent="0.25">
      <c r="A2" s="217" t="s">
        <v>194</v>
      </c>
      <c r="B2" s="218" t="s">
        <v>68</v>
      </c>
      <c r="C2" s="249" t="s">
        <v>188</v>
      </c>
      <c r="D2" s="249" t="s">
        <v>88</v>
      </c>
      <c r="E2" s="249" t="s">
        <v>89</v>
      </c>
      <c r="F2" s="250" t="s">
        <v>57</v>
      </c>
      <c r="G2" s="250" t="s">
        <v>457</v>
      </c>
      <c r="H2" s="249" t="s">
        <v>193</v>
      </c>
      <c r="I2" s="250" t="s">
        <v>70</v>
      </c>
      <c r="J2" s="251" t="s">
        <v>175</v>
      </c>
      <c r="K2" s="252"/>
      <c r="L2" s="252"/>
      <c r="M2" s="252"/>
      <c r="AE2" s="243"/>
      <c r="AF2" s="243"/>
      <c r="AG2" s="243"/>
    </row>
    <row r="3" spans="1:33" ht="76.5" x14ac:dyDescent="0.2">
      <c r="A3" s="229" t="s">
        <v>54</v>
      </c>
      <c r="B3" s="223" t="s">
        <v>467</v>
      </c>
      <c r="C3" s="220" t="s">
        <v>170</v>
      </c>
      <c r="D3" s="225">
        <v>42005</v>
      </c>
      <c r="E3" s="225">
        <v>43830</v>
      </c>
      <c r="F3" s="234" t="s">
        <v>49</v>
      </c>
      <c r="G3" s="227" t="s">
        <v>203</v>
      </c>
      <c r="H3" s="228">
        <v>600000</v>
      </c>
      <c r="I3" s="233" t="s">
        <v>223</v>
      </c>
      <c r="J3" s="235">
        <v>0</v>
      </c>
      <c r="K3" s="252"/>
      <c r="L3" s="252"/>
      <c r="M3" s="252"/>
      <c r="AE3" s="243"/>
      <c r="AF3" s="243"/>
      <c r="AG3" s="243"/>
    </row>
    <row r="4" spans="1:33" s="252" customFormat="1" x14ac:dyDescent="0.2"/>
    <row r="5" spans="1:33" s="240" customFormat="1" x14ac:dyDescent="0.2">
      <c r="A5" s="241" t="s">
        <v>198</v>
      </c>
      <c r="L5" s="252"/>
    </row>
    <row r="6" spans="1:33" s="240" customFormat="1" x14ac:dyDescent="0.2">
      <c r="A6" s="241" t="s">
        <v>240</v>
      </c>
      <c r="L6" s="252"/>
    </row>
    <row r="7" spans="1:33" s="240" customFormat="1" x14ac:dyDescent="0.2">
      <c r="L7" s="252"/>
    </row>
    <row r="8" spans="1:33" s="240" customFormat="1" x14ac:dyDescent="0.2">
      <c r="G8" s="311" t="s">
        <v>314</v>
      </c>
      <c r="H8" s="312"/>
      <c r="I8" s="313"/>
    </row>
    <row r="9" spans="1:33" s="240" customFormat="1" ht="38.25" x14ac:dyDescent="0.2">
      <c r="B9" s="266" t="s">
        <v>245</v>
      </c>
      <c r="C9" s="266" t="s">
        <v>244</v>
      </c>
      <c r="D9" s="267" t="s">
        <v>504</v>
      </c>
      <c r="E9" s="334"/>
      <c r="F9" s="334"/>
      <c r="G9" s="295" t="s">
        <v>315</v>
      </c>
      <c r="I9" s="315"/>
    </row>
    <row r="10" spans="1:33" s="240" customFormat="1" x14ac:dyDescent="0.2">
      <c r="B10" s="242">
        <v>2015</v>
      </c>
      <c r="C10" s="286">
        <v>375600</v>
      </c>
      <c r="D10" s="299"/>
      <c r="E10" s="299"/>
      <c r="F10" s="299"/>
      <c r="G10" s="295" t="s">
        <v>460</v>
      </c>
      <c r="I10" s="315"/>
    </row>
    <row r="11" spans="1:33" s="240" customFormat="1" x14ac:dyDescent="0.2">
      <c r="B11" s="242">
        <v>2016</v>
      </c>
      <c r="C11" s="286">
        <v>13314167</v>
      </c>
      <c r="D11" s="299" t="e">
        <f>C11*(#REF!/100)/2</f>
        <v>#REF!</v>
      </c>
      <c r="E11" s="299"/>
      <c r="F11" s="299"/>
      <c r="G11" s="295" t="s">
        <v>461</v>
      </c>
      <c r="I11" s="315"/>
    </row>
    <row r="12" spans="1:33" s="240" customFormat="1" x14ac:dyDescent="0.2">
      <c r="A12" s="256"/>
      <c r="B12" s="242">
        <v>2017</v>
      </c>
      <c r="C12" s="286">
        <v>13134034</v>
      </c>
      <c r="D12" s="299" t="e">
        <f>C12*(#REF!/100)/2</f>
        <v>#REF!</v>
      </c>
      <c r="E12" s="299"/>
      <c r="F12" s="299"/>
      <c r="G12" s="295" t="s">
        <v>316</v>
      </c>
      <c r="I12" s="315"/>
    </row>
    <row r="13" spans="1:33" s="240" customFormat="1" x14ac:dyDescent="0.2">
      <c r="A13" s="256"/>
      <c r="B13" s="242">
        <v>2018</v>
      </c>
      <c r="C13" s="286">
        <v>14954197</v>
      </c>
      <c r="D13" s="299" t="e">
        <f>C13*(#REF!/100)/2</f>
        <v>#REF!</v>
      </c>
      <c r="E13" s="299"/>
      <c r="F13" s="299"/>
      <c r="G13" s="295" t="s">
        <v>317</v>
      </c>
      <c r="I13" s="315"/>
    </row>
    <row r="14" spans="1:33" s="240" customFormat="1" x14ac:dyDescent="0.2">
      <c r="B14" s="302">
        <v>2019</v>
      </c>
      <c r="C14" s="335"/>
      <c r="D14" s="299"/>
      <c r="E14" s="299"/>
      <c r="F14" s="299"/>
      <c r="G14" s="295" t="s">
        <v>462</v>
      </c>
      <c r="I14" s="315"/>
    </row>
    <row r="15" spans="1:33" s="240" customFormat="1" x14ac:dyDescent="0.2">
      <c r="G15" s="295" t="s">
        <v>318</v>
      </c>
      <c r="I15" s="315"/>
    </row>
    <row r="16" spans="1:33" s="240" customFormat="1" x14ac:dyDescent="0.2">
      <c r="A16" s="240" t="s">
        <v>271</v>
      </c>
      <c r="C16" s="293" t="s">
        <v>272</v>
      </c>
      <c r="G16" s="295"/>
      <c r="I16" s="315"/>
    </row>
    <row r="17" spans="1:12" s="240" customFormat="1" x14ac:dyDescent="0.2">
      <c r="G17" s="295"/>
      <c r="I17" s="315"/>
    </row>
    <row r="18" spans="1:12" s="240" customFormat="1" x14ac:dyDescent="0.2">
      <c r="G18" s="317"/>
      <c r="H18" s="278"/>
      <c r="I18" s="318"/>
    </row>
    <row r="19" spans="1:12" s="240" customFormat="1" x14ac:dyDescent="0.2">
      <c r="K19" s="240" t="s">
        <v>503</v>
      </c>
      <c r="L19" s="252"/>
    </row>
    <row r="20" spans="1:12" s="240" customFormat="1" ht="25.5" x14ac:dyDescent="0.2">
      <c r="C20" s="336" t="s">
        <v>302</v>
      </c>
      <c r="D20" s="337" t="s">
        <v>303</v>
      </c>
      <c r="E20" s="337" t="s">
        <v>301</v>
      </c>
      <c r="F20" s="337" t="s">
        <v>307</v>
      </c>
      <c r="G20" s="337" t="s">
        <v>319</v>
      </c>
      <c r="H20" s="338" t="s">
        <v>11</v>
      </c>
    </row>
    <row r="21" spans="1:12" s="240" customFormat="1" ht="38.25" x14ac:dyDescent="0.2">
      <c r="C21" s="339">
        <v>13118</v>
      </c>
      <c r="D21" s="340" t="s">
        <v>320</v>
      </c>
      <c r="E21" s="341">
        <v>42522</v>
      </c>
      <c r="F21" s="340">
        <v>355140</v>
      </c>
      <c r="G21" s="340" t="s">
        <v>321</v>
      </c>
      <c r="H21" s="342">
        <v>51570</v>
      </c>
      <c r="I21" s="240" t="s">
        <v>322</v>
      </c>
    </row>
    <row r="22" spans="1:12" s="240" customFormat="1" x14ac:dyDescent="0.2">
      <c r="C22" s="343"/>
      <c r="D22" s="344"/>
      <c r="E22" s="344"/>
      <c r="F22" s="345"/>
      <c r="G22" s="346" t="s">
        <v>247</v>
      </c>
      <c r="H22" s="347">
        <f>SUM(H21:H21)</f>
        <v>51570</v>
      </c>
    </row>
    <row r="23" spans="1:12" s="240" customFormat="1" x14ac:dyDescent="0.2">
      <c r="L23" s="252"/>
    </row>
    <row r="24" spans="1:12" s="240" customFormat="1" x14ac:dyDescent="0.2">
      <c r="L24" s="252"/>
    </row>
    <row r="25" spans="1:12" s="240" customFormat="1" x14ac:dyDescent="0.2">
      <c r="L25" s="252"/>
    </row>
    <row r="26" spans="1:12" s="240" customFormat="1" x14ac:dyDescent="0.2">
      <c r="L26" s="252"/>
    </row>
    <row r="27" spans="1:12" s="240" customFormat="1" x14ac:dyDescent="0.2">
      <c r="L27" s="252"/>
    </row>
    <row r="28" spans="1:12" s="252" customFormat="1" x14ac:dyDescent="0.2">
      <c r="A28" s="257" t="s">
        <v>276</v>
      </c>
      <c r="B28" s="544" t="s">
        <v>545</v>
      </c>
      <c r="C28" s="544"/>
      <c r="D28" s="544"/>
      <c r="E28" s="544"/>
      <c r="F28" s="544"/>
      <c r="G28" s="544"/>
      <c r="H28" s="544"/>
      <c r="I28" s="544"/>
      <c r="J28" s="544"/>
      <c r="K28" s="544"/>
      <c r="L28" s="544"/>
    </row>
    <row r="29" spans="1:12" s="252" customFormat="1" x14ac:dyDescent="0.2">
      <c r="B29" s="544"/>
      <c r="C29" s="544"/>
      <c r="D29" s="544"/>
      <c r="E29" s="544"/>
      <c r="F29" s="544"/>
      <c r="G29" s="544"/>
      <c r="H29" s="544"/>
      <c r="I29" s="544"/>
      <c r="J29" s="544"/>
      <c r="K29" s="544"/>
      <c r="L29" s="544"/>
    </row>
    <row r="30" spans="1:12" s="252" customFormat="1" x14ac:dyDescent="0.2">
      <c r="A30" s="256"/>
      <c r="B30" s="544"/>
      <c r="C30" s="544"/>
      <c r="D30" s="544"/>
      <c r="E30" s="544"/>
      <c r="F30" s="544"/>
      <c r="G30" s="544"/>
      <c r="H30" s="544"/>
      <c r="I30" s="544"/>
      <c r="J30" s="544"/>
      <c r="K30" s="544"/>
      <c r="L30" s="544"/>
    </row>
    <row r="31" spans="1:12" s="252" customFormat="1" x14ac:dyDescent="0.2"/>
    <row r="32" spans="1:12" s="252" customFormat="1" x14ac:dyDescent="0.2"/>
    <row r="33" s="252" customFormat="1" x14ac:dyDescent="0.2"/>
    <row r="34" s="252" customFormat="1" x14ac:dyDescent="0.2"/>
    <row r="35" s="252" customFormat="1" x14ac:dyDescent="0.2"/>
    <row r="36" s="252" customFormat="1" x14ac:dyDescent="0.2"/>
    <row r="37" s="252" customFormat="1" x14ac:dyDescent="0.2"/>
    <row r="38" s="252" customFormat="1" x14ac:dyDescent="0.2"/>
    <row r="39" s="252" customFormat="1" x14ac:dyDescent="0.2"/>
    <row r="40" s="252" customFormat="1" x14ac:dyDescent="0.2"/>
    <row r="41" s="252" customFormat="1" x14ac:dyDescent="0.2"/>
    <row r="42" s="252" customFormat="1" x14ac:dyDescent="0.2"/>
    <row r="43" s="252" customFormat="1" x14ac:dyDescent="0.2"/>
    <row r="44" s="252" customFormat="1" x14ac:dyDescent="0.2"/>
    <row r="45" s="252" customFormat="1" x14ac:dyDescent="0.2"/>
    <row r="46" s="252" customFormat="1" x14ac:dyDescent="0.2"/>
    <row r="47" s="252" customFormat="1" x14ac:dyDescent="0.2"/>
    <row r="48" s="252" customFormat="1" x14ac:dyDescent="0.2"/>
    <row r="49" s="252" customFormat="1" x14ac:dyDescent="0.2"/>
    <row r="50" s="252" customFormat="1" x14ac:dyDescent="0.2"/>
    <row r="51" s="252" customFormat="1" x14ac:dyDescent="0.2"/>
    <row r="52" s="252" customFormat="1" x14ac:dyDescent="0.2"/>
    <row r="53" s="252" customFormat="1" x14ac:dyDescent="0.2"/>
    <row r="54" s="252" customFormat="1" x14ac:dyDescent="0.2"/>
    <row r="55" s="252" customFormat="1" x14ac:dyDescent="0.2"/>
    <row r="56" s="252" customFormat="1" x14ac:dyDescent="0.2"/>
    <row r="57" s="252" customFormat="1" x14ac:dyDescent="0.2"/>
    <row r="58" s="252" customFormat="1" x14ac:dyDescent="0.2"/>
    <row r="59" s="252" customFormat="1" x14ac:dyDescent="0.2"/>
    <row r="60" s="252" customFormat="1" x14ac:dyDescent="0.2"/>
    <row r="61" s="252" customFormat="1" x14ac:dyDescent="0.2"/>
    <row r="62" s="252" customFormat="1" x14ac:dyDescent="0.2"/>
    <row r="63" s="252" customFormat="1" x14ac:dyDescent="0.2"/>
    <row r="64" s="252" customFormat="1" x14ac:dyDescent="0.2"/>
    <row r="65" s="252" customFormat="1" x14ac:dyDescent="0.2"/>
    <row r="66" s="252" customFormat="1" x14ac:dyDescent="0.2"/>
    <row r="67" s="252" customFormat="1" x14ac:dyDescent="0.2"/>
    <row r="68" s="252" customFormat="1" x14ac:dyDescent="0.2"/>
    <row r="69" s="252" customFormat="1" x14ac:dyDescent="0.2"/>
    <row r="70" s="252" customFormat="1" x14ac:dyDescent="0.2"/>
    <row r="71" s="252" customFormat="1" x14ac:dyDescent="0.2"/>
    <row r="72" s="252" customFormat="1" x14ac:dyDescent="0.2"/>
    <row r="73" s="252" customFormat="1" x14ac:dyDescent="0.2"/>
    <row r="74" s="252" customFormat="1" x14ac:dyDescent="0.2"/>
    <row r="75" s="252" customFormat="1" x14ac:dyDescent="0.2"/>
    <row r="76" s="252" customFormat="1" x14ac:dyDescent="0.2"/>
    <row r="77" s="252" customFormat="1" x14ac:dyDescent="0.2"/>
    <row r="78" s="252" customFormat="1" x14ac:dyDescent="0.2"/>
    <row r="79" s="252" customFormat="1" x14ac:dyDescent="0.2"/>
    <row r="80" s="252" customFormat="1" x14ac:dyDescent="0.2"/>
    <row r="81" s="252" customFormat="1" x14ac:dyDescent="0.2"/>
    <row r="82" s="252" customFormat="1" x14ac:dyDescent="0.2"/>
    <row r="83" s="252" customFormat="1" x14ac:dyDescent="0.2"/>
    <row r="84" s="252" customFormat="1" x14ac:dyDescent="0.2"/>
    <row r="85" s="252" customFormat="1" x14ac:dyDescent="0.2"/>
    <row r="86" s="252" customFormat="1" x14ac:dyDescent="0.2"/>
    <row r="87" s="252" customFormat="1" x14ac:dyDescent="0.2"/>
    <row r="88" s="252" customFormat="1" x14ac:dyDescent="0.2"/>
    <row r="89" s="252" customFormat="1" x14ac:dyDescent="0.2"/>
    <row r="90" s="252" customFormat="1" x14ac:dyDescent="0.2"/>
    <row r="91" s="252" customFormat="1" x14ac:dyDescent="0.2"/>
    <row r="92" s="252" customFormat="1" x14ac:dyDescent="0.2"/>
    <row r="93" s="252" customFormat="1" x14ac:dyDescent="0.2"/>
    <row r="94" s="252" customFormat="1" x14ac:dyDescent="0.2"/>
    <row r="95" s="252" customFormat="1" x14ac:dyDescent="0.2"/>
    <row r="96" s="252" customFormat="1" x14ac:dyDescent="0.2"/>
    <row r="97" s="252" customFormat="1" x14ac:dyDescent="0.2"/>
    <row r="98" s="252" customFormat="1" x14ac:dyDescent="0.2"/>
    <row r="99" s="252" customFormat="1" x14ac:dyDescent="0.2"/>
    <row r="100" s="252" customFormat="1" x14ac:dyDescent="0.2"/>
    <row r="101" s="252" customFormat="1" x14ac:dyDescent="0.2"/>
    <row r="102" s="252" customFormat="1" x14ac:dyDescent="0.2"/>
    <row r="103" s="252" customFormat="1" x14ac:dyDescent="0.2"/>
    <row r="104" s="252" customFormat="1" x14ac:dyDescent="0.2"/>
    <row r="105" s="252" customFormat="1" x14ac:dyDescent="0.2"/>
    <row r="106" s="252" customFormat="1" x14ac:dyDescent="0.2"/>
    <row r="107" s="252" customFormat="1" x14ac:dyDescent="0.2"/>
    <row r="108" s="252" customFormat="1" x14ac:dyDescent="0.2"/>
    <row r="109" s="252" customFormat="1" x14ac:dyDescent="0.2"/>
    <row r="110" s="252" customFormat="1" x14ac:dyDescent="0.2"/>
    <row r="111" s="252" customFormat="1" x14ac:dyDescent="0.2"/>
    <row r="112" s="252" customFormat="1" x14ac:dyDescent="0.2"/>
    <row r="113" s="252" customFormat="1" x14ac:dyDescent="0.2"/>
    <row r="114" s="252" customFormat="1" x14ac:dyDescent="0.2"/>
    <row r="115" s="252" customFormat="1" x14ac:dyDescent="0.2"/>
    <row r="116" s="252" customFormat="1" x14ac:dyDescent="0.2"/>
    <row r="117" s="252" customFormat="1" x14ac:dyDescent="0.2"/>
    <row r="118" s="252" customFormat="1" x14ac:dyDescent="0.2"/>
    <row r="119" s="252" customFormat="1" x14ac:dyDescent="0.2"/>
    <row r="120" s="252" customFormat="1" x14ac:dyDescent="0.2"/>
    <row r="121" s="252" customFormat="1" x14ac:dyDescent="0.2"/>
    <row r="122" s="252" customFormat="1" x14ac:dyDescent="0.2"/>
    <row r="123" s="252" customFormat="1" x14ac:dyDescent="0.2"/>
    <row r="124" s="252" customFormat="1" x14ac:dyDescent="0.2"/>
    <row r="125" s="252" customFormat="1" x14ac:dyDescent="0.2"/>
    <row r="126" s="252" customFormat="1" x14ac:dyDescent="0.2"/>
    <row r="127" s="252" customFormat="1" x14ac:dyDescent="0.2"/>
    <row r="128" s="252" customFormat="1" x14ac:dyDescent="0.2"/>
    <row r="129" s="252" customFormat="1" x14ac:dyDescent="0.2"/>
    <row r="130" s="252" customFormat="1" x14ac:dyDescent="0.2"/>
    <row r="131" s="252" customFormat="1" x14ac:dyDescent="0.2"/>
    <row r="132" s="252" customFormat="1" x14ac:dyDescent="0.2"/>
    <row r="133" s="252" customFormat="1" x14ac:dyDescent="0.2"/>
    <row r="134" s="252" customFormat="1" x14ac:dyDescent="0.2"/>
    <row r="135" s="252" customFormat="1" x14ac:dyDescent="0.2"/>
    <row r="136" s="252" customFormat="1" x14ac:dyDescent="0.2"/>
    <row r="137" s="252" customFormat="1" x14ac:dyDescent="0.2"/>
    <row r="138" s="252" customFormat="1" x14ac:dyDescent="0.2"/>
    <row r="139" s="252" customFormat="1" x14ac:dyDescent="0.2"/>
    <row r="140" s="252" customFormat="1" x14ac:dyDescent="0.2"/>
    <row r="141" s="252" customFormat="1" x14ac:dyDescent="0.2"/>
    <row r="142" s="252" customFormat="1" x14ac:dyDescent="0.2"/>
    <row r="143" s="252" customFormat="1" x14ac:dyDescent="0.2"/>
    <row r="144" s="252" customFormat="1" x14ac:dyDescent="0.2"/>
    <row r="145" s="252" customFormat="1" x14ac:dyDescent="0.2"/>
    <row r="146" s="252" customFormat="1" x14ac:dyDescent="0.2"/>
    <row r="147" s="252" customFormat="1" x14ac:dyDescent="0.2"/>
    <row r="148" s="252" customFormat="1" x14ac:dyDescent="0.2"/>
    <row r="149" s="252" customFormat="1" x14ac:dyDescent="0.2"/>
    <row r="150" s="252" customFormat="1" x14ac:dyDescent="0.2"/>
    <row r="151" s="252" customFormat="1" x14ac:dyDescent="0.2"/>
    <row r="152" s="252" customFormat="1" x14ac:dyDescent="0.2"/>
    <row r="153" s="252" customFormat="1" x14ac:dyDescent="0.2"/>
    <row r="154" s="252" customFormat="1" x14ac:dyDescent="0.2"/>
    <row r="155" s="252" customFormat="1" x14ac:dyDescent="0.2"/>
    <row r="156" s="252" customFormat="1" x14ac:dyDescent="0.2"/>
    <row r="157" s="252" customFormat="1" x14ac:dyDescent="0.2"/>
    <row r="158" s="252" customFormat="1" x14ac:dyDescent="0.2"/>
    <row r="159" s="252" customFormat="1" x14ac:dyDescent="0.2"/>
    <row r="160" s="252" customFormat="1" x14ac:dyDescent="0.2"/>
    <row r="161" s="252" customFormat="1" x14ac:dyDescent="0.2"/>
    <row r="162" s="252" customFormat="1" x14ac:dyDescent="0.2"/>
    <row r="163" s="252" customFormat="1" x14ac:dyDescent="0.2"/>
    <row r="164" s="252" customFormat="1" x14ac:dyDescent="0.2"/>
    <row r="165" s="252" customFormat="1" x14ac:dyDescent="0.2"/>
    <row r="166" s="252" customFormat="1" x14ac:dyDescent="0.2"/>
    <row r="167" s="252" customFormat="1" x14ac:dyDescent="0.2"/>
    <row r="168" s="252" customFormat="1" x14ac:dyDescent="0.2"/>
    <row r="169" s="252" customFormat="1" x14ac:dyDescent="0.2"/>
    <row r="170" s="252" customFormat="1" x14ac:dyDescent="0.2"/>
    <row r="171" s="252" customFormat="1" x14ac:dyDescent="0.2"/>
    <row r="172" s="252" customFormat="1" x14ac:dyDescent="0.2"/>
    <row r="173" s="252" customFormat="1" x14ac:dyDescent="0.2"/>
    <row r="174" s="252" customFormat="1" x14ac:dyDescent="0.2"/>
    <row r="175" s="252" customFormat="1" x14ac:dyDescent="0.2"/>
    <row r="176" s="252" customFormat="1" x14ac:dyDescent="0.2"/>
    <row r="177" s="252" customFormat="1" x14ac:dyDescent="0.2"/>
    <row r="178" s="252" customFormat="1" x14ac:dyDescent="0.2"/>
    <row r="179" s="252" customFormat="1" x14ac:dyDescent="0.2"/>
    <row r="180" s="252" customFormat="1" x14ac:dyDescent="0.2"/>
    <row r="181" s="252" customFormat="1" x14ac:dyDescent="0.2"/>
    <row r="182" s="252" customFormat="1" x14ac:dyDescent="0.2"/>
    <row r="183" s="252" customFormat="1" x14ac:dyDescent="0.2"/>
    <row r="184" s="252" customFormat="1" x14ac:dyDescent="0.2"/>
    <row r="185" s="252" customFormat="1" x14ac:dyDescent="0.2"/>
    <row r="186" s="252" customFormat="1" x14ac:dyDescent="0.2"/>
    <row r="187" s="252" customFormat="1" x14ac:dyDescent="0.2"/>
    <row r="188" s="252" customFormat="1" x14ac:dyDescent="0.2"/>
    <row r="189" s="252" customFormat="1" x14ac:dyDescent="0.2"/>
    <row r="190" s="252" customFormat="1" x14ac:dyDescent="0.2"/>
    <row r="191" s="252" customFormat="1" x14ac:dyDescent="0.2"/>
    <row r="192" s="252" customFormat="1" x14ac:dyDescent="0.2"/>
    <row r="193" s="252" customFormat="1" x14ac:dyDescent="0.2"/>
    <row r="194" s="252" customFormat="1" x14ac:dyDescent="0.2"/>
    <row r="195" s="252" customFormat="1" x14ac:dyDescent="0.2"/>
    <row r="196" s="252" customFormat="1" x14ac:dyDescent="0.2"/>
    <row r="197" s="252" customFormat="1" x14ac:dyDescent="0.2"/>
    <row r="198" s="252" customFormat="1" x14ac:dyDescent="0.2"/>
    <row r="199" s="252" customFormat="1" x14ac:dyDescent="0.2"/>
    <row r="200" s="252" customFormat="1" x14ac:dyDescent="0.2"/>
    <row r="201" s="252" customFormat="1" x14ac:dyDescent="0.2"/>
    <row r="202" s="252" customFormat="1" x14ac:dyDescent="0.2"/>
    <row r="203" s="252" customFormat="1" x14ac:dyDescent="0.2"/>
    <row r="204" s="252" customFormat="1" x14ac:dyDescent="0.2"/>
    <row r="205" s="252" customFormat="1" x14ac:dyDescent="0.2"/>
    <row r="206" s="252" customFormat="1" x14ac:dyDescent="0.2"/>
    <row r="207" s="252" customFormat="1" x14ac:dyDescent="0.2"/>
    <row r="208" s="252" customFormat="1" x14ac:dyDescent="0.2"/>
    <row r="209" s="252" customFormat="1" x14ac:dyDescent="0.2"/>
    <row r="210" s="252" customFormat="1" x14ac:dyDescent="0.2"/>
    <row r="211" s="252" customFormat="1" x14ac:dyDescent="0.2"/>
    <row r="212" s="252" customFormat="1" x14ac:dyDescent="0.2"/>
    <row r="213" s="252" customFormat="1" x14ac:dyDescent="0.2"/>
    <row r="214" s="252" customFormat="1" x14ac:dyDescent="0.2"/>
    <row r="215" s="252" customFormat="1" x14ac:dyDescent="0.2"/>
    <row r="216" s="252" customFormat="1" x14ac:dyDescent="0.2"/>
    <row r="217" s="252" customFormat="1" x14ac:dyDescent="0.2"/>
    <row r="218" s="252" customFormat="1" x14ac:dyDescent="0.2"/>
    <row r="219" s="252" customFormat="1" x14ac:dyDescent="0.2"/>
  </sheetData>
  <customSheetViews>
    <customSheetView guid="{0F79DD5E-22E4-48D4-BCA5-47DC844E0803}" scale="60" hiddenColumns="1">
      <selection activeCell="D21" sqref="D21"/>
      <pageMargins left="0.7" right="0.7" top="0.75" bottom="0.75" header="0.3" footer="0.3"/>
    </customSheetView>
  </customSheetViews>
  <mergeCells count="1">
    <mergeCell ref="B28:L30"/>
  </mergeCells>
  <hyperlinks>
    <hyperlink ref="C16" r:id="rId1" xr:uid="{00000000-0004-0000-1500-000000000000}"/>
  </hyperlinks>
  <pageMargins left="0.7" right="0.7" top="0.75" bottom="0.75" header="0.3" footer="0.3"/>
  <pageSetup scale="37"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AX68"/>
  <sheetViews>
    <sheetView zoomScaleNormal="100" workbookViewId="0">
      <selection activeCell="G13" sqref="G13"/>
    </sheetView>
  </sheetViews>
  <sheetFormatPr defaultColWidth="8.85546875" defaultRowHeight="12.75" x14ac:dyDescent="0.2"/>
  <cols>
    <col min="1" max="1" width="17.7109375" style="243" customWidth="1"/>
    <col min="2" max="2" width="13.28515625" style="243" customWidth="1"/>
    <col min="3" max="3" width="16.42578125" style="243" bestFit="1" customWidth="1"/>
    <col min="4" max="4" width="10.85546875" style="243" bestFit="1" customWidth="1"/>
    <col min="5" max="5" width="13.28515625" style="243" customWidth="1"/>
    <col min="6" max="6" width="20.85546875" style="243" customWidth="1"/>
    <col min="7" max="7" width="31.140625" style="243" customWidth="1"/>
    <col min="8" max="8" width="15" style="243" bestFit="1" customWidth="1"/>
    <col min="9" max="9" width="44.42578125" style="243" customWidth="1"/>
    <col min="10" max="10" width="20.42578125" style="243" bestFit="1" customWidth="1"/>
    <col min="11" max="11" width="22.140625" style="243" customWidth="1"/>
    <col min="12" max="12" width="73.85546875" style="243" customWidth="1"/>
    <col min="13" max="13" width="21.28515625" style="243" customWidth="1"/>
    <col min="14" max="21" width="8.85546875" style="252"/>
    <col min="22" max="50" width="9.140625" style="252" customWidth="1"/>
    <col min="51" max="16384" width="8.85546875" style="243"/>
  </cols>
  <sheetData>
    <row r="1" spans="1:50" s="216" customFormat="1" ht="13.5" thickBot="1" x14ac:dyDescent="0.25">
      <c r="A1" s="244" t="s">
        <v>482</v>
      </c>
      <c r="B1" s="245"/>
      <c r="C1" s="246"/>
      <c r="D1" s="246"/>
      <c r="E1" s="246"/>
      <c r="F1" s="247"/>
      <c r="G1" s="247"/>
      <c r="H1" s="246"/>
      <c r="I1" s="247"/>
      <c r="J1" s="246"/>
      <c r="K1" s="295"/>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row>
    <row r="2" spans="1:50" ht="64.5" thickBot="1" x14ac:dyDescent="0.25">
      <c r="A2" s="217" t="s">
        <v>194</v>
      </c>
      <c r="B2" s="218" t="s">
        <v>68</v>
      </c>
      <c r="C2" s="249" t="s">
        <v>188</v>
      </c>
      <c r="D2" s="249" t="s">
        <v>88</v>
      </c>
      <c r="E2" s="249" t="s">
        <v>89</v>
      </c>
      <c r="F2" s="250" t="s">
        <v>57</v>
      </c>
      <c r="G2" s="250" t="s">
        <v>457</v>
      </c>
      <c r="H2" s="249" t="s">
        <v>193</v>
      </c>
      <c r="I2" s="250" t="s">
        <v>70</v>
      </c>
      <c r="J2" s="251" t="s">
        <v>175</v>
      </c>
      <c r="K2" s="252"/>
      <c r="L2" s="252"/>
      <c r="M2" s="252"/>
      <c r="AV2" s="243"/>
      <c r="AW2" s="243"/>
      <c r="AX2" s="243"/>
    </row>
    <row r="3" spans="1:50" ht="102" x14ac:dyDescent="0.2">
      <c r="A3" s="222" t="s">
        <v>110</v>
      </c>
      <c r="B3" s="223" t="s">
        <v>467</v>
      </c>
      <c r="C3" s="220" t="s">
        <v>173</v>
      </c>
      <c r="D3" s="225">
        <v>42736</v>
      </c>
      <c r="E3" s="225">
        <v>44561</v>
      </c>
      <c r="F3" s="234" t="s">
        <v>49</v>
      </c>
      <c r="G3" s="227" t="s">
        <v>203</v>
      </c>
      <c r="H3" s="228">
        <v>2000000</v>
      </c>
      <c r="I3" s="233" t="s">
        <v>474</v>
      </c>
      <c r="J3" s="236" t="s">
        <v>187</v>
      </c>
      <c r="K3" s="252"/>
      <c r="L3" s="252"/>
      <c r="M3" s="252"/>
      <c r="AV3" s="243"/>
      <c r="AW3" s="243"/>
      <c r="AX3" s="243"/>
    </row>
    <row r="4" spans="1:50" s="252" customFormat="1" x14ac:dyDescent="0.2"/>
    <row r="5" spans="1:50" s="240" customFormat="1" x14ac:dyDescent="0.2">
      <c r="L5" s="252"/>
    </row>
    <row r="6" spans="1:50" s="240" customFormat="1" x14ac:dyDescent="0.2">
      <c r="A6" s="241" t="s">
        <v>212</v>
      </c>
      <c r="L6" s="252"/>
    </row>
    <row r="7" spans="1:50" s="240" customFormat="1" x14ac:dyDescent="0.2">
      <c r="L7" s="252"/>
    </row>
    <row r="8" spans="1:50" s="240" customFormat="1" x14ac:dyDescent="0.2">
      <c r="A8" s="241"/>
      <c r="L8" s="252"/>
    </row>
    <row r="9" spans="1:50" s="240" customFormat="1" x14ac:dyDescent="0.2">
      <c r="L9" s="252"/>
    </row>
    <row r="10" spans="1:50" s="240" customFormat="1" x14ac:dyDescent="0.2">
      <c r="L10" s="252"/>
    </row>
    <row r="11" spans="1:50" s="240" customFormat="1" x14ac:dyDescent="0.2">
      <c r="L11" s="252"/>
    </row>
    <row r="12" spans="1:50" s="240" customFormat="1" x14ac:dyDescent="0.2">
      <c r="L12" s="252"/>
    </row>
    <row r="13" spans="1:50" s="240" customFormat="1" x14ac:dyDescent="0.2">
      <c r="L13" s="252"/>
    </row>
    <row r="14" spans="1:50" s="252" customFormat="1" x14ac:dyDescent="0.2">
      <c r="A14" s="257" t="s">
        <v>276</v>
      </c>
      <c r="B14" s="544" t="s">
        <v>498</v>
      </c>
      <c r="C14" s="544"/>
      <c r="D14" s="544"/>
      <c r="E14" s="544"/>
      <c r="F14" s="544"/>
      <c r="G14" s="544"/>
      <c r="H14" s="544"/>
      <c r="I14" s="544"/>
      <c r="J14" s="544"/>
      <c r="K14" s="544"/>
      <c r="L14" s="544"/>
    </row>
    <row r="15" spans="1:50" s="252" customFormat="1" x14ac:dyDescent="0.2">
      <c r="B15" s="544"/>
      <c r="C15" s="544"/>
      <c r="D15" s="544"/>
      <c r="E15" s="544"/>
      <c r="F15" s="544"/>
      <c r="G15" s="544"/>
      <c r="H15" s="544"/>
      <c r="I15" s="544"/>
      <c r="J15" s="544"/>
      <c r="K15" s="544"/>
      <c r="L15" s="544"/>
    </row>
    <row r="16" spans="1:50" s="252" customFormat="1" x14ac:dyDescent="0.2">
      <c r="A16" s="256"/>
      <c r="B16" s="544"/>
      <c r="C16" s="544"/>
      <c r="D16" s="544"/>
      <c r="E16" s="544"/>
      <c r="F16" s="544"/>
      <c r="G16" s="544"/>
      <c r="H16" s="544"/>
      <c r="I16" s="544"/>
      <c r="J16" s="544"/>
      <c r="K16" s="544"/>
      <c r="L16" s="544"/>
    </row>
    <row r="17" s="252" customFormat="1" x14ac:dyDescent="0.2"/>
    <row r="18" s="252" customFormat="1" x14ac:dyDescent="0.2"/>
    <row r="19" s="252" customFormat="1" x14ac:dyDescent="0.2"/>
    <row r="20" s="252" customFormat="1" x14ac:dyDescent="0.2"/>
    <row r="21" s="252" customFormat="1" x14ac:dyDescent="0.2"/>
    <row r="22" s="252" customFormat="1" x14ac:dyDescent="0.2"/>
    <row r="23" s="252" customFormat="1" x14ac:dyDescent="0.2"/>
    <row r="24" s="252" customFormat="1" x14ac:dyDescent="0.2"/>
    <row r="25" s="252" customFormat="1" x14ac:dyDescent="0.2"/>
    <row r="26" s="252" customFormat="1" x14ac:dyDescent="0.2"/>
    <row r="27" s="252" customFormat="1" x14ac:dyDescent="0.2"/>
    <row r="28" s="252" customFormat="1" x14ac:dyDescent="0.2"/>
    <row r="29" s="252" customFormat="1" x14ac:dyDescent="0.2"/>
    <row r="30" s="252" customFormat="1" x14ac:dyDescent="0.2"/>
    <row r="31" s="252" customFormat="1" x14ac:dyDescent="0.2"/>
    <row r="32" s="252" customFormat="1" x14ac:dyDescent="0.2"/>
    <row r="33" s="252" customFormat="1" x14ac:dyDescent="0.2"/>
    <row r="34" s="252" customFormat="1" x14ac:dyDescent="0.2"/>
    <row r="35" s="252" customFormat="1" x14ac:dyDescent="0.2"/>
    <row r="36" s="252" customFormat="1" x14ac:dyDescent="0.2"/>
    <row r="37" s="252" customFormat="1" x14ac:dyDescent="0.2"/>
    <row r="38" s="252" customFormat="1" x14ac:dyDescent="0.2"/>
    <row r="39" s="252" customFormat="1" x14ac:dyDescent="0.2"/>
    <row r="40" s="252" customFormat="1" x14ac:dyDescent="0.2"/>
    <row r="41" s="252" customFormat="1" x14ac:dyDescent="0.2"/>
    <row r="42" s="252" customFormat="1" x14ac:dyDescent="0.2"/>
    <row r="43" s="252" customFormat="1" x14ac:dyDescent="0.2"/>
    <row r="44" s="252" customFormat="1" x14ac:dyDescent="0.2"/>
    <row r="45" s="252" customFormat="1" x14ac:dyDescent="0.2"/>
    <row r="46" s="252" customFormat="1" x14ac:dyDescent="0.2"/>
    <row r="47" s="252" customFormat="1" x14ac:dyDescent="0.2"/>
    <row r="48" s="252" customFormat="1" x14ac:dyDescent="0.2"/>
    <row r="49" s="252" customFormat="1" x14ac:dyDescent="0.2"/>
    <row r="50" s="252" customFormat="1" x14ac:dyDescent="0.2"/>
    <row r="51" s="252" customFormat="1" x14ac:dyDescent="0.2"/>
    <row r="52" s="252" customFormat="1" x14ac:dyDescent="0.2"/>
    <row r="53" s="252" customFormat="1" x14ac:dyDescent="0.2"/>
    <row r="54" s="252" customFormat="1" x14ac:dyDescent="0.2"/>
    <row r="55" s="252" customFormat="1" x14ac:dyDescent="0.2"/>
    <row r="56" s="252" customFormat="1" x14ac:dyDescent="0.2"/>
    <row r="57" s="252" customFormat="1" x14ac:dyDescent="0.2"/>
    <row r="58" s="252" customFormat="1" x14ac:dyDescent="0.2"/>
    <row r="59" s="252" customFormat="1" x14ac:dyDescent="0.2"/>
    <row r="60" s="252" customFormat="1" x14ac:dyDescent="0.2"/>
    <row r="61" s="252" customFormat="1" x14ac:dyDescent="0.2"/>
    <row r="62" s="252" customFormat="1" x14ac:dyDescent="0.2"/>
    <row r="63" s="252" customFormat="1" x14ac:dyDescent="0.2"/>
    <row r="64" s="252" customFormat="1" x14ac:dyDescent="0.2"/>
    <row r="65" s="252" customFormat="1" x14ac:dyDescent="0.2"/>
    <row r="66" s="252" customFormat="1" x14ac:dyDescent="0.2"/>
    <row r="67" s="252" customFormat="1" x14ac:dyDescent="0.2"/>
    <row r="68" s="252" customFormat="1" x14ac:dyDescent="0.2"/>
  </sheetData>
  <customSheetViews>
    <customSheetView guid="{0F79DD5E-22E4-48D4-BCA5-47DC844E0803}" scale="60" hiddenColumns="1">
      <selection activeCell="C18" sqref="C18"/>
      <pageMargins left="0.7" right="0.7" top="0.75" bottom="0.75" header="0.3" footer="0.3"/>
    </customSheetView>
  </customSheetViews>
  <mergeCells count="1">
    <mergeCell ref="B14:L16"/>
  </mergeCells>
  <pageMargins left="0.7" right="0.7" top="0.75" bottom="0.75" header="0.3" footer="0.3"/>
  <pageSetup scale="3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30A76-7F85-4857-9831-CCDB045ECC53}">
  <dimension ref="A1:K13"/>
  <sheetViews>
    <sheetView workbookViewId="0">
      <selection activeCell="A2" sqref="A2"/>
    </sheetView>
  </sheetViews>
  <sheetFormatPr defaultRowHeight="15" x14ac:dyDescent="0.25"/>
  <cols>
    <col min="1" max="1" width="18.5703125" customWidth="1"/>
    <col min="2" max="2" width="20.42578125" customWidth="1"/>
    <col min="3" max="3" width="18.42578125" customWidth="1"/>
    <col min="4" max="5" width="12.7109375" customWidth="1"/>
    <col min="6" max="6" width="16.5703125" bestFit="1" customWidth="1"/>
    <col min="7" max="7" width="23.85546875" bestFit="1" customWidth="1"/>
    <col min="8" max="8" width="19.85546875" customWidth="1"/>
    <col min="9" max="9" width="44.7109375" customWidth="1"/>
    <col min="10" max="10" width="22.7109375" customWidth="1"/>
    <col min="11" max="11" width="48.28515625" customWidth="1"/>
  </cols>
  <sheetData>
    <row r="1" spans="1:11" ht="15.75" thickBot="1" x14ac:dyDescent="0.3">
      <c r="A1" s="244" t="s">
        <v>582</v>
      </c>
      <c r="B1" s="245"/>
      <c r="C1" s="246"/>
      <c r="D1" s="246"/>
      <c r="E1" s="246"/>
      <c r="F1" s="247"/>
      <c r="G1" s="247"/>
      <c r="H1" s="246"/>
      <c r="I1" s="247"/>
      <c r="J1" s="246"/>
      <c r="K1" s="246"/>
    </row>
    <row r="2" spans="1:11" ht="65.25" thickBot="1" x14ac:dyDescent="0.3">
      <c r="A2" s="217" t="s">
        <v>194</v>
      </c>
      <c r="B2" s="218" t="s">
        <v>68</v>
      </c>
      <c r="C2" s="249" t="s">
        <v>188</v>
      </c>
      <c r="D2" s="249" t="s">
        <v>88</v>
      </c>
      <c r="E2" s="249" t="s">
        <v>89</v>
      </c>
      <c r="F2" s="250" t="s">
        <v>57</v>
      </c>
      <c r="G2" s="250" t="s">
        <v>457</v>
      </c>
      <c r="H2" s="249" t="s">
        <v>193</v>
      </c>
      <c r="I2" s="250" t="s">
        <v>70</v>
      </c>
      <c r="J2" s="249" t="s">
        <v>175</v>
      </c>
      <c r="K2" s="249" t="s">
        <v>548</v>
      </c>
    </row>
    <row r="3" spans="1:11" ht="82.9" customHeight="1" x14ac:dyDescent="0.25">
      <c r="A3" s="222" t="s">
        <v>563</v>
      </c>
      <c r="B3" s="223" t="s">
        <v>467</v>
      </c>
      <c r="C3" s="220" t="s">
        <v>94</v>
      </c>
      <c r="D3" s="225">
        <v>44256</v>
      </c>
      <c r="E3" s="225">
        <v>48579</v>
      </c>
      <c r="F3" s="423" t="s">
        <v>566</v>
      </c>
      <c r="G3" s="309" t="s">
        <v>239</v>
      </c>
      <c r="H3" s="228"/>
      <c r="I3" s="321" t="s">
        <v>567</v>
      </c>
      <c r="J3" s="228">
        <v>0</v>
      </c>
      <c r="K3" s="421"/>
    </row>
    <row r="5" spans="1:11" x14ac:dyDescent="0.25">
      <c r="B5" t="s">
        <v>578</v>
      </c>
    </row>
    <row r="6" spans="1:11" x14ac:dyDescent="0.25">
      <c r="F6">
        <v>19000000</v>
      </c>
    </row>
    <row r="7" spans="1:11" x14ac:dyDescent="0.25">
      <c r="F7">
        <f>F6/100</f>
        <v>190000</v>
      </c>
    </row>
    <row r="8" spans="1:11" x14ac:dyDescent="0.25">
      <c r="F8">
        <f>F7*0.5</f>
        <v>95000</v>
      </c>
    </row>
    <row r="9" spans="1:11" x14ac:dyDescent="0.25">
      <c r="F9" t="e">
        <f>F8*#REF!</f>
        <v>#REF!</v>
      </c>
    </row>
    <row r="12" spans="1:11" x14ac:dyDescent="0.25">
      <c r="A12" s="420" t="s">
        <v>276</v>
      </c>
      <c r="B12" s="419" t="s">
        <v>573</v>
      </c>
    </row>
    <row r="13" spans="1:11" x14ac:dyDescent="0.25">
      <c r="B13" s="419" t="s">
        <v>581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A78"/>
  <sheetViews>
    <sheetView topLeftCell="A4" zoomScaleNormal="100" workbookViewId="0">
      <selection activeCell="I26" sqref="I26"/>
    </sheetView>
  </sheetViews>
  <sheetFormatPr defaultColWidth="8.85546875" defaultRowHeight="12.75" x14ac:dyDescent="0.2"/>
  <cols>
    <col min="1" max="1" width="17.7109375" style="243" customWidth="1"/>
    <col min="2" max="2" width="12.28515625" style="243" bestFit="1" customWidth="1"/>
    <col min="3" max="3" width="16.42578125" style="243" bestFit="1" customWidth="1"/>
    <col min="4" max="4" width="10.85546875" style="243" bestFit="1" customWidth="1"/>
    <col min="5" max="5" width="13.28515625" style="243" customWidth="1"/>
    <col min="6" max="6" width="20.85546875" style="243" customWidth="1"/>
    <col min="7" max="7" width="31.140625" style="243" customWidth="1"/>
    <col min="8" max="8" width="15" style="243" bestFit="1" customWidth="1"/>
    <col min="9" max="9" width="44.42578125" style="243" customWidth="1"/>
    <col min="10" max="11" width="20.42578125" style="243" bestFit="1" customWidth="1"/>
    <col min="12" max="12" width="16.7109375" style="243" customWidth="1"/>
    <col min="13" max="13" width="41.5703125" style="243" customWidth="1"/>
    <col min="14" max="15" width="8.85546875" style="252"/>
    <col min="16" max="21" width="4.28515625" style="252" customWidth="1"/>
    <col min="22" max="25" width="8.85546875" style="252"/>
    <col min="26" max="53" width="9.140625" style="252" customWidth="1"/>
    <col min="54" max="16384" width="8.85546875" style="243"/>
  </cols>
  <sheetData>
    <row r="1" spans="1:53" s="216" customFormat="1" ht="13.5" thickBot="1" x14ac:dyDescent="0.25">
      <c r="A1" s="244" t="s">
        <v>483</v>
      </c>
      <c r="B1" s="258"/>
      <c r="C1" s="246"/>
      <c r="D1" s="246"/>
      <c r="E1" s="247"/>
      <c r="F1" s="247"/>
      <c r="G1" s="246"/>
      <c r="H1" s="246"/>
      <c r="I1" s="247"/>
      <c r="J1" s="248"/>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row>
    <row r="2" spans="1:53" ht="64.5" thickBot="1" x14ac:dyDescent="0.25">
      <c r="A2" s="217" t="s">
        <v>194</v>
      </c>
      <c r="B2" s="218" t="s">
        <v>68</v>
      </c>
      <c r="C2" s="249" t="s">
        <v>188</v>
      </c>
      <c r="D2" s="249" t="s">
        <v>88</v>
      </c>
      <c r="E2" s="249" t="s">
        <v>89</v>
      </c>
      <c r="F2" s="250" t="s">
        <v>57</v>
      </c>
      <c r="G2" s="250" t="s">
        <v>457</v>
      </c>
      <c r="H2" s="249" t="s">
        <v>193</v>
      </c>
      <c r="I2" s="250" t="s">
        <v>70</v>
      </c>
      <c r="J2" s="251" t="s">
        <v>175</v>
      </c>
      <c r="K2" s="252"/>
      <c r="L2" s="252"/>
      <c r="M2" s="252"/>
      <c r="AY2" s="243"/>
      <c r="AZ2" s="243"/>
      <c r="BA2" s="243"/>
    </row>
    <row r="3" spans="1:53" ht="25.5" x14ac:dyDescent="0.2">
      <c r="A3" s="259" t="s">
        <v>1</v>
      </c>
      <c r="B3" s="219" t="s">
        <v>468</v>
      </c>
      <c r="C3" s="260" t="s">
        <v>95</v>
      </c>
      <c r="D3" s="261">
        <v>41640</v>
      </c>
      <c r="E3" s="261">
        <v>43465</v>
      </c>
      <c r="F3" s="262" t="s">
        <v>9</v>
      </c>
      <c r="G3" s="263" t="s">
        <v>203</v>
      </c>
      <c r="H3" s="264">
        <v>5000000</v>
      </c>
      <c r="I3" s="233" t="s">
        <v>470</v>
      </c>
      <c r="J3" s="265" t="e">
        <f>J21</f>
        <v>#REF!</v>
      </c>
      <c r="K3" s="252"/>
      <c r="L3" s="252"/>
      <c r="M3" s="252"/>
      <c r="AY3" s="243"/>
      <c r="AZ3" s="243"/>
      <c r="BA3" s="243"/>
    </row>
    <row r="4" spans="1:53" x14ac:dyDescent="0.2">
      <c r="A4" s="252"/>
      <c r="B4" s="252"/>
      <c r="C4" s="252"/>
      <c r="D4" s="252"/>
      <c r="E4" s="252"/>
      <c r="F4" s="252"/>
      <c r="G4" s="252"/>
      <c r="H4" s="252"/>
      <c r="I4" s="252"/>
      <c r="J4" s="252"/>
      <c r="K4" s="252"/>
      <c r="L4" s="252"/>
      <c r="M4" s="252"/>
    </row>
    <row r="5" spans="1:53" x14ac:dyDescent="0.2">
      <c r="A5" s="252"/>
      <c r="B5" s="252"/>
      <c r="C5" s="252"/>
      <c r="D5" s="252"/>
      <c r="E5" s="252"/>
      <c r="F5" s="252"/>
      <c r="G5" s="252"/>
      <c r="H5" s="252"/>
      <c r="I5" s="252"/>
      <c r="J5" s="252"/>
      <c r="K5" s="252"/>
      <c r="L5" s="252"/>
      <c r="M5" s="252"/>
    </row>
    <row r="6" spans="1:53" x14ac:dyDescent="0.2">
      <c r="A6" s="240" t="s">
        <v>277</v>
      </c>
      <c r="B6" s="252"/>
      <c r="C6" s="252"/>
      <c r="D6" s="252"/>
      <c r="E6" s="252"/>
      <c r="F6" s="252"/>
      <c r="G6" s="252"/>
      <c r="H6" s="252"/>
      <c r="I6" s="252"/>
      <c r="J6" s="252"/>
      <c r="K6" s="252"/>
      <c r="L6" s="252"/>
      <c r="M6" s="252"/>
    </row>
    <row r="7" spans="1:53" x14ac:dyDescent="0.2">
      <c r="A7" s="240"/>
      <c r="B7" s="252"/>
      <c r="C7" s="252"/>
      <c r="D7" s="252"/>
      <c r="E7" s="252"/>
      <c r="F7" s="252"/>
      <c r="G7" s="252"/>
      <c r="H7" s="252"/>
      <c r="I7" s="252"/>
      <c r="J7" s="252"/>
      <c r="K7" s="252"/>
      <c r="L7" s="252"/>
      <c r="M7" s="252"/>
    </row>
    <row r="8" spans="1:53" x14ac:dyDescent="0.2">
      <c r="A8" s="252"/>
      <c r="B8" s="252"/>
      <c r="C8" s="252"/>
      <c r="D8" s="252"/>
      <c r="E8" s="252"/>
      <c r="F8" s="252"/>
      <c r="G8" s="252"/>
      <c r="H8" s="252"/>
      <c r="I8" s="252"/>
      <c r="J8" s="252"/>
      <c r="K8" s="252"/>
      <c r="L8" s="252"/>
      <c r="M8" s="252"/>
    </row>
    <row r="9" spans="1:53" x14ac:dyDescent="0.2">
      <c r="A9" s="241"/>
      <c r="B9" s="252"/>
      <c r="C9" s="545" t="s">
        <v>262</v>
      </c>
      <c r="D9" s="545"/>
      <c r="E9" s="545"/>
      <c r="F9" s="545"/>
      <c r="G9" s="241"/>
      <c r="H9" s="252"/>
      <c r="I9" s="252"/>
      <c r="J9" s="252"/>
      <c r="K9" s="252"/>
      <c r="L9" s="252"/>
      <c r="M9" s="252"/>
    </row>
    <row r="10" spans="1:53" ht="38.25" x14ac:dyDescent="0.2">
      <c r="A10" s="240"/>
      <c r="B10" s="266" t="s">
        <v>245</v>
      </c>
      <c r="C10" s="266" t="s">
        <v>248</v>
      </c>
      <c r="D10" s="266" t="s">
        <v>249</v>
      </c>
      <c r="E10" s="266" t="s">
        <v>247</v>
      </c>
      <c r="F10" s="266" t="s">
        <v>244</v>
      </c>
      <c r="G10" s="267" t="s">
        <v>288</v>
      </c>
      <c r="H10" s="267" t="s">
        <v>286</v>
      </c>
      <c r="I10" s="267" t="s">
        <v>252</v>
      </c>
      <c r="J10" s="267" t="s">
        <v>279</v>
      </c>
      <c r="K10" s="252"/>
      <c r="L10" s="252"/>
      <c r="M10" s="252"/>
      <c r="AY10" s="243"/>
      <c r="AZ10" s="243"/>
      <c r="BA10" s="243"/>
    </row>
    <row r="11" spans="1:53" x14ac:dyDescent="0.2">
      <c r="A11" s="240"/>
      <c r="B11" s="240">
        <v>2009</v>
      </c>
      <c r="C11" s="268">
        <v>2402646</v>
      </c>
      <c r="D11" s="268">
        <v>108726</v>
      </c>
      <c r="E11" s="268">
        <f t="shared" ref="E11:E19" si="0">C11+D11</f>
        <v>2511372</v>
      </c>
      <c r="F11" s="268">
        <v>2814391</v>
      </c>
      <c r="G11" s="268"/>
      <c r="H11" s="268"/>
      <c r="I11" s="268"/>
      <c r="J11" s="252"/>
      <c r="K11" s="252"/>
      <c r="L11" s="252"/>
      <c r="M11" s="252"/>
      <c r="AY11" s="243"/>
      <c r="AZ11" s="243"/>
      <c r="BA11" s="243"/>
    </row>
    <row r="12" spans="1:53" x14ac:dyDescent="0.2">
      <c r="A12" s="240"/>
      <c r="B12" s="240">
        <v>2010</v>
      </c>
      <c r="C12" s="268">
        <v>2298983</v>
      </c>
      <c r="D12" s="268">
        <v>130472</v>
      </c>
      <c r="E12" s="268">
        <f t="shared" si="0"/>
        <v>2429455</v>
      </c>
      <c r="F12" s="268">
        <v>3164264</v>
      </c>
      <c r="G12" s="268"/>
      <c r="H12" s="268"/>
      <c r="I12" s="268"/>
      <c r="J12" s="252"/>
      <c r="K12" s="252"/>
      <c r="L12" s="252"/>
      <c r="M12" s="252"/>
      <c r="AY12" s="243"/>
      <c r="AZ12" s="243"/>
      <c r="BA12" s="243"/>
    </row>
    <row r="13" spans="1:53" x14ac:dyDescent="0.2">
      <c r="A13" s="240"/>
      <c r="B13" s="240">
        <v>2011</v>
      </c>
      <c r="C13" s="268">
        <v>2302280</v>
      </c>
      <c r="D13" s="268">
        <v>130472</v>
      </c>
      <c r="E13" s="268">
        <f t="shared" si="0"/>
        <v>2432752</v>
      </c>
      <c r="F13" s="268">
        <v>4062387</v>
      </c>
      <c r="G13" s="268"/>
      <c r="H13" s="268"/>
      <c r="I13" s="268"/>
      <c r="J13" s="252"/>
      <c r="K13" s="393"/>
      <c r="L13" s="252"/>
      <c r="M13" s="252"/>
      <c r="AY13" s="243"/>
      <c r="AZ13" s="243"/>
      <c r="BA13" s="243"/>
    </row>
    <row r="14" spans="1:53" x14ac:dyDescent="0.2">
      <c r="A14" s="269" t="s">
        <v>246</v>
      </c>
      <c r="B14" s="240">
        <v>2012</v>
      </c>
      <c r="C14" s="268">
        <v>2536776</v>
      </c>
      <c r="D14" s="268">
        <v>130472</v>
      </c>
      <c r="E14" s="268">
        <f t="shared" si="0"/>
        <v>2667248</v>
      </c>
      <c r="F14" s="268">
        <v>4073604</v>
      </c>
      <c r="G14" s="268"/>
      <c r="H14" s="268"/>
      <c r="I14" s="268"/>
      <c r="J14" s="252"/>
      <c r="K14" s="393"/>
      <c r="L14" s="252"/>
      <c r="M14" s="252"/>
      <c r="O14" s="270"/>
      <c r="P14" s="270"/>
      <c r="R14" s="270"/>
      <c r="AY14" s="243"/>
      <c r="AZ14" s="243"/>
      <c r="BA14" s="243"/>
    </row>
    <row r="15" spans="1:53" x14ac:dyDescent="0.2">
      <c r="A15" s="240"/>
      <c r="B15" s="240">
        <v>2013</v>
      </c>
      <c r="C15" s="268">
        <v>3665403</v>
      </c>
      <c r="D15" s="268">
        <v>687181</v>
      </c>
      <c r="E15" s="268">
        <f t="shared" si="0"/>
        <v>4352584</v>
      </c>
      <c r="F15" s="268">
        <v>3915115</v>
      </c>
      <c r="G15" s="268"/>
      <c r="H15" s="268"/>
      <c r="I15" s="268"/>
      <c r="J15" s="271"/>
      <c r="K15" s="393"/>
      <c r="L15" s="252"/>
      <c r="M15" s="252"/>
      <c r="AY15" s="243"/>
      <c r="AZ15" s="243"/>
      <c r="BA15" s="243"/>
    </row>
    <row r="16" spans="1:53" x14ac:dyDescent="0.2">
      <c r="A16" s="542" t="s">
        <v>266</v>
      </c>
      <c r="B16" s="240">
        <v>2014</v>
      </c>
      <c r="C16" s="268">
        <v>4451850</v>
      </c>
      <c r="D16" s="268">
        <v>687181</v>
      </c>
      <c r="E16" s="268">
        <f t="shared" si="0"/>
        <v>5139031</v>
      </c>
      <c r="F16" s="268">
        <v>4578448</v>
      </c>
      <c r="G16" s="272" t="str">
        <f>IF(((C16-$C$14+F16-$F$14)&gt;=5000000),(C16-$C$14+F16-$F$14),"Did not meet $5M")</f>
        <v>Did not meet $5M</v>
      </c>
      <c r="H16" s="268">
        <v>0</v>
      </c>
      <c r="I16" s="273">
        <v>0</v>
      </c>
      <c r="J16" s="274" t="s">
        <v>290</v>
      </c>
      <c r="K16" s="393"/>
      <c r="L16" s="252"/>
      <c r="M16" s="252"/>
      <c r="AY16" s="243"/>
      <c r="AZ16" s="243"/>
      <c r="BA16" s="243"/>
    </row>
    <row r="17" spans="1:53" x14ac:dyDescent="0.2">
      <c r="A17" s="542"/>
      <c r="B17" s="240">
        <v>2015</v>
      </c>
      <c r="C17" s="268">
        <v>4883681</v>
      </c>
      <c r="D17" s="268">
        <v>687181</v>
      </c>
      <c r="E17" s="268">
        <f t="shared" si="0"/>
        <v>5570862</v>
      </c>
      <c r="F17" s="268">
        <v>6093452</v>
      </c>
      <c r="G17" s="272" t="str">
        <f t="shared" ref="G17:G20" si="1">IF(((C17-$C$14+F17-$F$14)&gt;=5000000),(C17-$C$14+F17-$F$14),"Did not meet $5M")</f>
        <v>Did not meet $5M</v>
      </c>
      <c r="H17" s="268">
        <v>0</v>
      </c>
      <c r="I17" s="268">
        <v>0</v>
      </c>
      <c r="J17" s="274" t="s">
        <v>290</v>
      </c>
      <c r="K17" s="393"/>
      <c r="L17" s="252"/>
      <c r="M17" s="252"/>
      <c r="AY17" s="243"/>
      <c r="AZ17" s="243"/>
      <c r="BA17" s="243"/>
    </row>
    <row r="18" spans="1:53" x14ac:dyDescent="0.2">
      <c r="A18" s="542"/>
      <c r="B18" s="240">
        <v>2016</v>
      </c>
      <c r="C18" s="268">
        <v>4714907</v>
      </c>
      <c r="D18" s="268">
        <v>687181</v>
      </c>
      <c r="E18" s="268">
        <f t="shared" si="0"/>
        <v>5402088</v>
      </c>
      <c r="F18" s="268">
        <v>9224071</v>
      </c>
      <c r="G18" s="275">
        <f t="shared" si="1"/>
        <v>7328598</v>
      </c>
      <c r="H18" s="276">
        <v>-1042690</v>
      </c>
      <c r="I18" s="276">
        <f>G18+H18</f>
        <v>6285908</v>
      </c>
      <c r="J18" s="277" t="e">
        <f>I18*(#REF!/100)</f>
        <v>#REF!</v>
      </c>
      <c r="K18" s="393"/>
      <c r="L18" s="393"/>
      <c r="M18" s="252"/>
      <c r="AY18" s="243"/>
      <c r="AZ18" s="243"/>
      <c r="BA18" s="243"/>
    </row>
    <row r="19" spans="1:53" x14ac:dyDescent="0.2">
      <c r="A19" s="542"/>
      <c r="B19" s="240">
        <v>2017</v>
      </c>
      <c r="C19" s="268">
        <v>4774910</v>
      </c>
      <c r="D19" s="268">
        <v>801711</v>
      </c>
      <c r="E19" s="268">
        <f t="shared" si="0"/>
        <v>5576621</v>
      </c>
      <c r="F19" s="268">
        <v>9398826</v>
      </c>
      <c r="G19" s="275">
        <f t="shared" si="1"/>
        <v>7563356</v>
      </c>
      <c r="H19" s="276">
        <v>-1015141</v>
      </c>
      <c r="I19" s="276">
        <f t="shared" ref="I19:I20" si="2">G19+H19</f>
        <v>6548215</v>
      </c>
      <c r="J19" s="277" t="e">
        <f>I19*(#REF!/100)</f>
        <v>#REF!</v>
      </c>
      <c r="K19" s="393"/>
      <c r="L19" s="393"/>
      <c r="M19" s="252"/>
      <c r="AY19" s="243"/>
      <c r="AZ19" s="243"/>
      <c r="BA19" s="243"/>
    </row>
    <row r="20" spans="1:53" x14ac:dyDescent="0.2">
      <c r="A20" s="542"/>
      <c r="B20" s="278">
        <v>2018</v>
      </c>
      <c r="C20" s="279">
        <v>4894413</v>
      </c>
      <c r="D20" s="279">
        <v>801711</v>
      </c>
      <c r="E20" s="279">
        <f>C20+D20</f>
        <v>5696124</v>
      </c>
      <c r="F20" s="280">
        <v>11368667</v>
      </c>
      <c r="G20" s="281">
        <f t="shared" si="1"/>
        <v>9652700</v>
      </c>
      <c r="H20" s="279">
        <v>-1707238</v>
      </c>
      <c r="I20" s="279">
        <f t="shared" si="2"/>
        <v>7945462</v>
      </c>
      <c r="J20" s="388" t="e">
        <f>I20*(#REF!/100)</f>
        <v>#REF!</v>
      </c>
      <c r="K20" s="393"/>
      <c r="L20" s="393"/>
      <c r="M20" s="252"/>
      <c r="AY20" s="243"/>
      <c r="AZ20" s="243"/>
      <c r="BA20" s="243"/>
    </row>
    <row r="21" spans="1:53" x14ac:dyDescent="0.2">
      <c r="A21" s="252"/>
      <c r="B21" s="240"/>
      <c r="C21" s="240"/>
      <c r="D21" s="240"/>
      <c r="E21" s="240"/>
      <c r="F21" s="252"/>
      <c r="G21" s="268"/>
      <c r="H21" s="252"/>
      <c r="J21" s="282" t="e">
        <f>SUM(J18:J20)</f>
        <v>#REF!</v>
      </c>
      <c r="K21" s="394"/>
      <c r="L21" s="252"/>
      <c r="M21" s="282"/>
    </row>
    <row r="22" spans="1:53" x14ac:dyDescent="0.2">
      <c r="A22" s="283"/>
      <c r="B22" s="241"/>
      <c r="C22" s="240"/>
      <c r="D22" s="240"/>
      <c r="E22" s="240"/>
      <c r="F22" s="252"/>
      <c r="G22" s="252"/>
      <c r="H22" s="285"/>
      <c r="I22" s="252"/>
      <c r="J22" s="252"/>
      <c r="K22" s="284"/>
      <c r="L22" s="285"/>
      <c r="M22" s="285"/>
    </row>
    <row r="23" spans="1:53" x14ac:dyDescent="0.2">
      <c r="A23" s="252"/>
      <c r="B23" s="240"/>
      <c r="C23" s="240"/>
      <c r="D23" s="240"/>
      <c r="E23" s="252"/>
      <c r="F23" s="240"/>
      <c r="G23" s="240"/>
      <c r="H23" s="286"/>
      <c r="I23" s="286"/>
      <c r="J23" s="240"/>
      <c r="K23" s="284"/>
      <c r="L23" s="285"/>
      <c r="M23" s="252"/>
    </row>
    <row r="24" spans="1:53" x14ac:dyDescent="0.2">
      <c r="A24" s="252"/>
      <c r="B24" s="242"/>
      <c r="C24" s="252"/>
      <c r="D24" s="252"/>
      <c r="E24" s="287" t="s">
        <v>256</v>
      </c>
      <c r="F24" s="288" t="s">
        <v>269</v>
      </c>
      <c r="G24" s="240"/>
      <c r="H24" s="240"/>
      <c r="I24" s="240"/>
      <c r="J24" s="543"/>
      <c r="K24" s="543"/>
      <c r="L24" s="285"/>
      <c r="M24" s="252"/>
    </row>
    <row r="25" spans="1:53" x14ac:dyDescent="0.2">
      <c r="A25" s="252"/>
      <c r="B25" s="289"/>
      <c r="C25" s="290"/>
      <c r="D25" s="252"/>
      <c r="E25" s="287" t="s">
        <v>265</v>
      </c>
      <c r="F25" s="291" t="s">
        <v>268</v>
      </c>
      <c r="G25" s="240"/>
      <c r="H25" s="240"/>
      <c r="I25" s="240"/>
      <c r="J25" s="240"/>
      <c r="K25" s="292"/>
      <c r="L25" s="285"/>
      <c r="M25" s="252"/>
    </row>
    <row r="26" spans="1:53" x14ac:dyDescent="0.2">
      <c r="A26" s="252"/>
      <c r="B26" s="240"/>
      <c r="C26" s="252"/>
      <c r="D26" s="252"/>
      <c r="E26" s="287" t="s">
        <v>264</v>
      </c>
      <c r="F26" s="293" t="s">
        <v>267</v>
      </c>
      <c r="G26" s="240"/>
      <c r="H26" s="240"/>
      <c r="I26" s="294"/>
      <c r="J26" s="240"/>
      <c r="K26" s="240"/>
      <c r="L26" s="252"/>
      <c r="M26" s="252"/>
    </row>
    <row r="27" spans="1:53" x14ac:dyDescent="0.2">
      <c r="A27" s="294"/>
      <c r="B27" s="294"/>
      <c r="C27" s="294"/>
      <c r="D27" s="252"/>
      <c r="E27" s="252"/>
      <c r="F27" s="294"/>
      <c r="G27" s="240"/>
      <c r="H27" s="240"/>
      <c r="I27" s="240"/>
      <c r="J27" s="240"/>
      <c r="K27" s="240"/>
      <c r="L27" s="252"/>
      <c r="M27" s="252"/>
    </row>
    <row r="28" spans="1:53" x14ac:dyDescent="0.2">
      <c r="A28" s="294"/>
      <c r="B28" s="294"/>
      <c r="C28" s="294"/>
      <c r="D28" s="252"/>
      <c r="E28" s="252"/>
      <c r="F28" s="294"/>
      <c r="G28" s="240"/>
      <c r="H28" s="240"/>
      <c r="I28" s="240"/>
      <c r="J28" s="240"/>
      <c r="K28" s="240"/>
      <c r="L28" s="252"/>
      <c r="M28" s="252"/>
    </row>
    <row r="29" spans="1:53" x14ac:dyDescent="0.2">
      <c r="A29" s="294"/>
      <c r="B29" s="294"/>
      <c r="C29" s="294"/>
      <c r="D29" s="294"/>
      <c r="E29" s="240"/>
      <c r="F29" s="240"/>
      <c r="G29" s="240"/>
      <c r="H29" s="240"/>
      <c r="I29" s="240"/>
      <c r="J29" s="240"/>
      <c r="K29" s="240"/>
      <c r="L29" s="252"/>
      <c r="M29" s="252"/>
    </row>
    <row r="30" spans="1:53" s="252" customFormat="1" x14ac:dyDescent="0.2">
      <c r="A30" s="257" t="s">
        <v>276</v>
      </c>
      <c r="B30" s="544" t="s">
        <v>505</v>
      </c>
      <c r="C30" s="544"/>
      <c r="D30" s="544"/>
      <c r="E30" s="544"/>
      <c r="F30" s="544"/>
      <c r="G30" s="544"/>
      <c r="H30" s="544"/>
      <c r="I30" s="544"/>
      <c r="J30" s="544"/>
      <c r="K30" s="544"/>
      <c r="L30" s="544"/>
    </row>
    <row r="31" spans="1:53" s="252" customFormat="1" x14ac:dyDescent="0.2">
      <c r="B31" s="544"/>
      <c r="C31" s="544"/>
      <c r="D31" s="544"/>
      <c r="E31" s="544"/>
      <c r="F31" s="544"/>
      <c r="G31" s="544"/>
      <c r="H31" s="544"/>
      <c r="I31" s="544"/>
      <c r="J31" s="544"/>
      <c r="K31" s="544"/>
      <c r="L31" s="544"/>
    </row>
    <row r="32" spans="1:53" s="252" customFormat="1" x14ac:dyDescent="0.2">
      <c r="A32" s="256"/>
      <c r="B32" s="544"/>
      <c r="C32" s="544"/>
      <c r="D32" s="544"/>
      <c r="E32" s="544"/>
      <c r="F32" s="544"/>
      <c r="G32" s="544"/>
      <c r="H32" s="544"/>
      <c r="I32" s="544"/>
      <c r="J32" s="544"/>
      <c r="K32" s="544"/>
      <c r="L32" s="544"/>
    </row>
    <row r="33" spans="1:13" s="252" customFormat="1" x14ac:dyDescent="0.2"/>
    <row r="34" spans="1:13" s="252" customFormat="1" x14ac:dyDescent="0.2"/>
    <row r="35" spans="1:13" s="252" customFormat="1" x14ac:dyDescent="0.2"/>
    <row r="36" spans="1:13" s="252" customFormat="1" x14ac:dyDescent="0.2"/>
    <row r="37" spans="1:13" s="252" customFormat="1" x14ac:dyDescent="0.2"/>
    <row r="38" spans="1:13" s="252" customFormat="1" x14ac:dyDescent="0.2"/>
    <row r="39" spans="1:13" s="252" customFormat="1" x14ac:dyDescent="0.2"/>
    <row r="40" spans="1:13" s="252" customFormat="1" x14ac:dyDescent="0.2"/>
    <row r="41" spans="1:13" x14ac:dyDescent="0.2">
      <c r="A41" s="252"/>
      <c r="B41" s="252"/>
      <c r="C41" s="252"/>
      <c r="D41" s="252"/>
      <c r="E41" s="252"/>
      <c r="F41" s="252"/>
      <c r="G41" s="252"/>
      <c r="H41" s="252"/>
      <c r="I41" s="252"/>
      <c r="K41" s="252"/>
      <c r="L41" s="252"/>
      <c r="M41" s="252"/>
    </row>
    <row r="42" spans="1:13" x14ac:dyDescent="0.2">
      <c r="A42" s="252"/>
      <c r="B42" s="252"/>
      <c r="C42" s="252"/>
      <c r="D42" s="252"/>
      <c r="E42" s="252"/>
      <c r="F42" s="252"/>
      <c r="G42" s="252"/>
      <c r="H42" s="252"/>
      <c r="I42" s="252"/>
      <c r="K42" s="252"/>
      <c r="L42" s="252"/>
      <c r="M42" s="252"/>
    </row>
    <row r="43" spans="1:13" x14ac:dyDescent="0.2">
      <c r="A43" s="252"/>
      <c r="B43" s="252"/>
      <c r="C43" s="252"/>
      <c r="D43" s="252"/>
      <c r="E43" s="252"/>
      <c r="F43" s="252"/>
      <c r="G43" s="252"/>
      <c r="H43" s="252"/>
      <c r="I43" s="252"/>
      <c r="K43" s="252"/>
      <c r="L43" s="252"/>
      <c r="M43" s="252"/>
    </row>
    <row r="44" spans="1:13" x14ac:dyDescent="0.2">
      <c r="A44" s="252"/>
      <c r="B44" s="252"/>
      <c r="C44" s="252"/>
      <c r="D44" s="252"/>
      <c r="E44" s="252"/>
      <c r="F44" s="252"/>
      <c r="G44" s="252"/>
      <c r="H44" s="252"/>
      <c r="I44" s="252"/>
      <c r="J44" s="252"/>
      <c r="K44" s="252"/>
      <c r="L44" s="252"/>
      <c r="M44" s="252"/>
    </row>
    <row r="45" spans="1:13" x14ac:dyDescent="0.2">
      <c r="A45" s="252"/>
      <c r="B45" s="252"/>
      <c r="C45" s="252"/>
      <c r="D45" s="252"/>
      <c r="E45" s="252"/>
      <c r="F45" s="252"/>
      <c r="G45" s="252"/>
      <c r="H45" s="252"/>
      <c r="I45" s="252"/>
      <c r="J45" s="252"/>
      <c r="K45" s="252"/>
      <c r="L45" s="252"/>
      <c r="M45" s="252"/>
    </row>
    <row r="46" spans="1:13" x14ac:dyDescent="0.2">
      <c r="A46" s="252"/>
      <c r="B46" s="252"/>
      <c r="C46" s="252"/>
      <c r="D46" s="252"/>
      <c r="E46" s="252"/>
      <c r="F46" s="252"/>
      <c r="G46" s="252"/>
      <c r="H46" s="252"/>
      <c r="I46" s="252"/>
      <c r="J46" s="252"/>
      <c r="K46" s="252"/>
      <c r="L46" s="252"/>
      <c r="M46" s="252"/>
    </row>
    <row r="47" spans="1:13" x14ac:dyDescent="0.2">
      <c r="A47" s="252"/>
      <c r="B47" s="252"/>
      <c r="C47" s="252"/>
      <c r="D47" s="252"/>
      <c r="E47" s="252"/>
      <c r="F47" s="252"/>
      <c r="G47" s="252"/>
      <c r="H47" s="252"/>
      <c r="I47" s="252"/>
      <c r="J47" s="252"/>
      <c r="K47" s="252"/>
      <c r="L47" s="252"/>
      <c r="M47" s="252"/>
    </row>
    <row r="48" spans="1:13" x14ac:dyDescent="0.2">
      <c r="A48" s="252"/>
      <c r="B48" s="252"/>
      <c r="C48" s="252"/>
      <c r="D48" s="252"/>
      <c r="E48" s="252"/>
      <c r="F48" s="252"/>
      <c r="G48" s="252"/>
      <c r="H48" s="252"/>
      <c r="I48" s="252"/>
      <c r="J48" s="252"/>
      <c r="K48" s="252"/>
      <c r="L48" s="252"/>
      <c r="M48" s="252"/>
    </row>
    <row r="49" spans="1:13" x14ac:dyDescent="0.2">
      <c r="A49" s="252"/>
      <c r="B49" s="252"/>
      <c r="C49" s="252"/>
      <c r="D49" s="252"/>
      <c r="E49" s="252"/>
      <c r="F49" s="252"/>
      <c r="G49" s="252"/>
      <c r="H49" s="252"/>
      <c r="I49" s="252"/>
      <c r="J49" s="252"/>
      <c r="K49" s="252"/>
      <c r="L49" s="252"/>
      <c r="M49" s="252"/>
    </row>
    <row r="50" spans="1:13" x14ac:dyDescent="0.2">
      <c r="A50" s="252"/>
      <c r="B50" s="252"/>
      <c r="C50" s="252"/>
      <c r="D50" s="252"/>
      <c r="E50" s="252"/>
      <c r="F50" s="252"/>
      <c r="G50" s="252"/>
      <c r="H50" s="252"/>
      <c r="I50" s="252"/>
      <c r="J50" s="252"/>
      <c r="K50" s="252"/>
      <c r="L50" s="252"/>
      <c r="M50" s="252"/>
    </row>
    <row r="51" spans="1:13" x14ac:dyDescent="0.2">
      <c r="A51" s="252"/>
      <c r="B51" s="252"/>
      <c r="C51" s="252"/>
      <c r="D51" s="252"/>
      <c r="E51" s="252"/>
      <c r="F51" s="252"/>
      <c r="G51" s="252"/>
      <c r="H51" s="252"/>
      <c r="I51" s="252"/>
      <c r="J51" s="252"/>
      <c r="K51" s="252"/>
      <c r="L51" s="252"/>
      <c r="M51" s="252"/>
    </row>
    <row r="52" spans="1:13" x14ac:dyDescent="0.2">
      <c r="A52" s="252"/>
      <c r="B52" s="252"/>
      <c r="C52" s="252"/>
      <c r="D52" s="252"/>
      <c r="E52" s="252"/>
      <c r="F52" s="252"/>
      <c r="G52" s="252"/>
      <c r="H52" s="252"/>
      <c r="I52" s="252"/>
      <c r="J52" s="252"/>
      <c r="K52" s="252"/>
      <c r="L52" s="252"/>
      <c r="M52" s="252"/>
    </row>
    <row r="53" spans="1:13" x14ac:dyDescent="0.2">
      <c r="A53" s="252"/>
      <c r="B53" s="252"/>
      <c r="C53" s="252"/>
      <c r="D53" s="252"/>
      <c r="E53" s="252"/>
      <c r="F53" s="252"/>
      <c r="G53" s="252"/>
      <c r="H53" s="252"/>
      <c r="I53" s="252"/>
      <c r="J53" s="252"/>
      <c r="K53" s="252"/>
      <c r="L53" s="252"/>
      <c r="M53" s="252"/>
    </row>
    <row r="54" spans="1:13" x14ac:dyDescent="0.2">
      <c r="A54" s="252"/>
      <c r="B54" s="252"/>
      <c r="C54" s="252"/>
      <c r="D54" s="252"/>
      <c r="E54" s="252"/>
      <c r="F54" s="252"/>
      <c r="G54" s="252"/>
      <c r="H54" s="252"/>
      <c r="I54" s="252"/>
      <c r="J54" s="252"/>
      <c r="K54" s="252"/>
      <c r="L54" s="252"/>
      <c r="M54" s="252"/>
    </row>
    <row r="55" spans="1:13" x14ac:dyDescent="0.2">
      <c r="A55" s="252"/>
      <c r="B55" s="252"/>
      <c r="C55" s="252"/>
      <c r="D55" s="252"/>
      <c r="E55" s="252"/>
      <c r="F55" s="252"/>
      <c r="G55" s="252"/>
      <c r="H55" s="252"/>
      <c r="I55" s="252"/>
      <c r="J55" s="252"/>
      <c r="K55" s="252"/>
      <c r="L55" s="252"/>
      <c r="M55" s="252"/>
    </row>
    <row r="56" spans="1:13" x14ac:dyDescent="0.2">
      <c r="A56" s="252"/>
      <c r="B56" s="252"/>
      <c r="C56" s="252"/>
      <c r="D56" s="252"/>
      <c r="E56" s="252"/>
      <c r="F56" s="252"/>
      <c r="G56" s="252"/>
      <c r="H56" s="252"/>
      <c r="I56" s="252"/>
      <c r="J56" s="252"/>
      <c r="K56" s="252"/>
      <c r="L56" s="252"/>
      <c r="M56" s="252"/>
    </row>
    <row r="57" spans="1:13" x14ac:dyDescent="0.2">
      <c r="A57" s="252"/>
      <c r="B57" s="252"/>
      <c r="C57" s="252"/>
      <c r="D57" s="252"/>
      <c r="E57" s="252"/>
      <c r="F57" s="252"/>
      <c r="G57" s="252"/>
      <c r="H57" s="252"/>
      <c r="I57" s="252"/>
      <c r="J57" s="252"/>
      <c r="K57" s="252"/>
      <c r="L57" s="252"/>
      <c r="M57" s="252"/>
    </row>
    <row r="58" spans="1:13" x14ac:dyDescent="0.2">
      <c r="A58" s="252"/>
      <c r="B58" s="252"/>
      <c r="C58" s="252"/>
      <c r="D58" s="252"/>
      <c r="E58" s="252"/>
      <c r="F58" s="252"/>
      <c r="G58" s="252"/>
      <c r="H58" s="252"/>
      <c r="I58" s="252"/>
      <c r="J58" s="252"/>
      <c r="K58" s="252"/>
      <c r="L58" s="252"/>
      <c r="M58" s="252"/>
    </row>
    <row r="59" spans="1:13" x14ac:dyDescent="0.2">
      <c r="A59" s="252"/>
      <c r="B59" s="252"/>
      <c r="C59" s="252"/>
      <c r="D59" s="252"/>
      <c r="E59" s="252"/>
      <c r="F59" s="252"/>
      <c r="G59" s="252"/>
      <c r="H59" s="252"/>
      <c r="I59" s="252"/>
      <c r="J59" s="252"/>
      <c r="K59" s="252"/>
      <c r="L59" s="252"/>
      <c r="M59" s="252"/>
    </row>
    <row r="60" spans="1:13" x14ac:dyDescent="0.2">
      <c r="A60" s="252"/>
      <c r="B60" s="252"/>
      <c r="C60" s="252"/>
      <c r="D60" s="252"/>
      <c r="E60" s="252"/>
      <c r="F60" s="252"/>
      <c r="G60" s="252"/>
      <c r="H60" s="252"/>
      <c r="I60" s="252"/>
      <c r="J60" s="252"/>
      <c r="K60" s="252"/>
      <c r="L60" s="252"/>
      <c r="M60" s="252"/>
    </row>
    <row r="61" spans="1:13" x14ac:dyDescent="0.2">
      <c r="A61" s="252"/>
      <c r="B61" s="252"/>
      <c r="C61" s="252"/>
      <c r="D61" s="252"/>
      <c r="E61" s="252"/>
      <c r="F61" s="252"/>
      <c r="G61" s="252"/>
      <c r="H61" s="252"/>
      <c r="I61" s="252"/>
      <c r="J61" s="252"/>
      <c r="K61" s="252"/>
      <c r="L61" s="252"/>
      <c r="M61" s="252"/>
    </row>
    <row r="62" spans="1:13" x14ac:dyDescent="0.2">
      <c r="A62" s="252"/>
      <c r="B62" s="252"/>
      <c r="C62" s="252"/>
      <c r="D62" s="252"/>
      <c r="E62" s="252"/>
      <c r="F62" s="252"/>
      <c r="G62" s="252"/>
      <c r="H62" s="252"/>
      <c r="I62" s="252"/>
      <c r="J62" s="252"/>
      <c r="K62" s="252"/>
      <c r="L62" s="252"/>
      <c r="M62" s="252"/>
    </row>
    <row r="63" spans="1:13" x14ac:dyDescent="0.2">
      <c r="A63" s="252"/>
      <c r="B63" s="252"/>
      <c r="C63" s="252"/>
      <c r="D63" s="252"/>
      <c r="E63" s="252"/>
      <c r="F63" s="252"/>
      <c r="G63" s="252"/>
      <c r="H63" s="252"/>
      <c r="I63" s="252"/>
      <c r="J63" s="252"/>
      <c r="K63" s="252"/>
      <c r="L63" s="252"/>
      <c r="M63" s="252"/>
    </row>
    <row r="64" spans="1:13" x14ac:dyDescent="0.2">
      <c r="A64" s="252"/>
      <c r="B64" s="252"/>
      <c r="C64" s="252"/>
      <c r="D64" s="252"/>
      <c r="E64" s="252"/>
      <c r="F64" s="252"/>
      <c r="G64" s="252"/>
      <c r="H64" s="252"/>
      <c r="I64" s="252"/>
      <c r="J64" s="252"/>
      <c r="K64" s="252"/>
      <c r="L64" s="252"/>
      <c r="M64" s="252"/>
    </row>
    <row r="65" spans="1:13" x14ac:dyDescent="0.2">
      <c r="A65" s="252"/>
      <c r="B65" s="252"/>
      <c r="C65" s="252"/>
      <c r="D65" s="252"/>
      <c r="E65" s="252"/>
      <c r="F65" s="252"/>
      <c r="G65" s="252"/>
      <c r="H65" s="252"/>
      <c r="I65" s="252"/>
      <c r="J65" s="252"/>
      <c r="K65" s="252"/>
      <c r="L65" s="252"/>
      <c r="M65" s="252"/>
    </row>
    <row r="66" spans="1:13" x14ac:dyDescent="0.2">
      <c r="A66" s="252"/>
      <c r="B66" s="252"/>
      <c r="C66" s="252"/>
      <c r="D66" s="252"/>
      <c r="E66" s="252"/>
      <c r="F66" s="252"/>
      <c r="G66" s="252"/>
      <c r="H66" s="252"/>
      <c r="I66" s="252"/>
      <c r="J66" s="252"/>
      <c r="K66" s="252"/>
      <c r="L66" s="252"/>
      <c r="M66" s="252"/>
    </row>
    <row r="67" spans="1:13" x14ac:dyDescent="0.2">
      <c r="A67" s="252"/>
      <c r="B67" s="252"/>
      <c r="C67" s="252"/>
      <c r="D67" s="252"/>
      <c r="E67" s="252"/>
      <c r="F67" s="252"/>
      <c r="G67" s="252"/>
      <c r="H67" s="252"/>
      <c r="I67" s="252"/>
      <c r="J67" s="252"/>
      <c r="K67" s="252"/>
      <c r="L67" s="252"/>
      <c r="M67" s="252"/>
    </row>
    <row r="68" spans="1:13" x14ac:dyDescent="0.2">
      <c r="A68" s="252"/>
      <c r="B68" s="252"/>
      <c r="C68" s="252"/>
      <c r="D68" s="252"/>
      <c r="E68" s="252"/>
      <c r="F68" s="252"/>
      <c r="G68" s="252"/>
      <c r="H68" s="252"/>
      <c r="I68" s="252"/>
      <c r="J68" s="252"/>
      <c r="K68" s="252"/>
      <c r="L68" s="252"/>
      <c r="M68" s="252"/>
    </row>
    <row r="69" spans="1:13" x14ac:dyDescent="0.2">
      <c r="A69" s="252"/>
      <c r="B69" s="252"/>
      <c r="C69" s="252"/>
      <c r="D69" s="252"/>
      <c r="E69" s="252"/>
      <c r="F69" s="252"/>
      <c r="G69" s="252"/>
      <c r="H69" s="252"/>
      <c r="I69" s="252"/>
      <c r="J69" s="252"/>
      <c r="K69" s="252"/>
      <c r="L69" s="252"/>
      <c r="M69" s="252"/>
    </row>
    <row r="70" spans="1:13" x14ac:dyDescent="0.2">
      <c r="A70" s="252"/>
      <c r="B70" s="252"/>
      <c r="C70" s="252"/>
      <c r="D70" s="252"/>
      <c r="E70" s="252"/>
      <c r="F70" s="252"/>
      <c r="G70" s="252"/>
      <c r="H70" s="252"/>
      <c r="I70" s="252"/>
      <c r="J70" s="252"/>
      <c r="K70" s="252"/>
      <c r="L70" s="252"/>
      <c r="M70" s="252"/>
    </row>
    <row r="71" spans="1:13" x14ac:dyDescent="0.2">
      <c r="A71" s="252"/>
      <c r="B71" s="252"/>
      <c r="C71" s="252"/>
      <c r="D71" s="252"/>
      <c r="E71" s="252"/>
      <c r="F71" s="252"/>
      <c r="G71" s="252"/>
      <c r="H71" s="252"/>
      <c r="I71" s="252"/>
      <c r="J71" s="252"/>
      <c r="K71" s="252"/>
      <c r="L71" s="252"/>
      <c r="M71" s="252"/>
    </row>
    <row r="72" spans="1:13" x14ac:dyDescent="0.2">
      <c r="A72" s="252"/>
      <c r="B72" s="252"/>
      <c r="C72" s="252"/>
      <c r="D72" s="252"/>
      <c r="E72" s="252"/>
      <c r="F72" s="252"/>
      <c r="G72" s="252"/>
      <c r="H72" s="252"/>
      <c r="I72" s="252"/>
      <c r="J72" s="252"/>
      <c r="K72" s="252"/>
      <c r="L72" s="252"/>
      <c r="M72" s="252"/>
    </row>
    <row r="73" spans="1:13" x14ac:dyDescent="0.2">
      <c r="A73" s="252"/>
      <c r="B73" s="252"/>
      <c r="C73" s="252"/>
      <c r="D73" s="252"/>
      <c r="E73" s="252"/>
      <c r="F73" s="252"/>
      <c r="G73" s="252"/>
      <c r="H73" s="252"/>
      <c r="I73" s="252"/>
      <c r="J73" s="252"/>
      <c r="K73" s="252"/>
      <c r="L73" s="252"/>
      <c r="M73" s="252"/>
    </row>
    <row r="74" spans="1:13" x14ac:dyDescent="0.2">
      <c r="A74" s="252"/>
      <c r="B74" s="252"/>
      <c r="C74" s="252"/>
      <c r="D74" s="252"/>
      <c r="E74" s="252"/>
      <c r="F74" s="252"/>
      <c r="G74" s="252"/>
      <c r="H74" s="252"/>
      <c r="I74" s="252"/>
      <c r="J74" s="252"/>
      <c r="K74" s="252"/>
      <c r="L74" s="252"/>
      <c r="M74" s="252"/>
    </row>
    <row r="75" spans="1:13" x14ac:dyDescent="0.2">
      <c r="A75" s="252"/>
      <c r="B75" s="252"/>
      <c r="C75" s="252"/>
      <c r="D75" s="252"/>
      <c r="E75" s="252"/>
      <c r="F75" s="252"/>
      <c r="G75" s="252"/>
      <c r="H75" s="252"/>
      <c r="I75" s="252"/>
      <c r="J75" s="252"/>
      <c r="K75" s="252"/>
      <c r="L75" s="252"/>
      <c r="M75" s="252"/>
    </row>
    <row r="76" spans="1:13" x14ac:dyDescent="0.2">
      <c r="A76" s="252"/>
      <c r="B76" s="252"/>
      <c r="C76" s="252"/>
      <c r="D76" s="252"/>
      <c r="E76" s="252"/>
      <c r="F76" s="252"/>
      <c r="G76" s="252"/>
      <c r="H76" s="252"/>
      <c r="I76" s="252"/>
      <c r="J76" s="252"/>
      <c r="K76" s="252"/>
      <c r="L76" s="252"/>
      <c r="M76" s="252"/>
    </row>
    <row r="77" spans="1:13" x14ac:dyDescent="0.2">
      <c r="A77" s="252"/>
      <c r="B77" s="252"/>
      <c r="C77" s="252"/>
      <c r="D77" s="252"/>
      <c r="E77" s="252"/>
      <c r="F77" s="252"/>
      <c r="G77" s="252"/>
      <c r="H77" s="252"/>
      <c r="I77" s="252"/>
      <c r="J77" s="252"/>
      <c r="K77" s="252"/>
      <c r="L77" s="252"/>
      <c r="M77" s="252"/>
    </row>
    <row r="78" spans="1:13" x14ac:dyDescent="0.2">
      <c r="A78" s="252"/>
      <c r="B78" s="252"/>
      <c r="C78" s="252"/>
      <c r="D78" s="252"/>
      <c r="E78" s="252"/>
      <c r="F78" s="252"/>
      <c r="G78" s="252"/>
      <c r="H78" s="252"/>
      <c r="I78" s="252"/>
      <c r="J78" s="252"/>
      <c r="K78" s="252"/>
      <c r="L78" s="252"/>
      <c r="M78" s="252"/>
    </row>
  </sheetData>
  <customSheetViews>
    <customSheetView guid="{0F79DD5E-22E4-48D4-BCA5-47DC844E0803}" scale="60" hiddenColumns="1">
      <selection activeCell="I16" sqref="I16"/>
      <pageMargins left="0.7" right="0.7" top="0.75" bottom="0.75" header="0.3" footer="0.3"/>
    </customSheetView>
  </customSheetViews>
  <mergeCells count="4">
    <mergeCell ref="A16:A20"/>
    <mergeCell ref="J24:K24"/>
    <mergeCell ref="B30:L32"/>
    <mergeCell ref="C9:F9"/>
  </mergeCells>
  <hyperlinks>
    <hyperlink ref="F26" r:id="rId1" xr:uid="{00000000-0004-0000-0300-000000000000}"/>
    <hyperlink ref="F25" r:id="rId2" xr:uid="{00000000-0004-0000-0300-000001000000}"/>
    <hyperlink ref="F24" r:id="rId3" xr:uid="{00000000-0004-0000-0300-000002000000}"/>
  </hyperlinks>
  <pageMargins left="0.7" right="0.7" top="0.75" bottom="0.75" header="0.3" footer="0.3"/>
  <pageSetup orientation="portrait" r:id="rId4"/>
  <drawing r:id="rId5"/>
  <legacy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BK111"/>
  <sheetViews>
    <sheetView topLeftCell="A43" zoomScaleNormal="100" workbookViewId="0">
      <selection activeCell="I14" sqref="I14"/>
    </sheetView>
  </sheetViews>
  <sheetFormatPr defaultColWidth="8.85546875" defaultRowHeight="12.75" x14ac:dyDescent="0.2"/>
  <cols>
    <col min="1" max="1" width="17.7109375" style="243" customWidth="1"/>
    <col min="2" max="2" width="13.42578125" style="243" customWidth="1"/>
    <col min="3" max="3" width="16.42578125" style="243" bestFit="1" customWidth="1"/>
    <col min="4" max="4" width="10.85546875" style="243" bestFit="1" customWidth="1"/>
    <col min="5" max="5" width="13.28515625" style="243" customWidth="1"/>
    <col min="6" max="6" width="20.85546875" style="243" customWidth="1"/>
    <col min="7" max="7" width="31.140625" style="243" customWidth="1"/>
    <col min="8" max="8" width="15" style="243" bestFit="1" customWidth="1"/>
    <col min="9" max="9" width="44.42578125" style="243" customWidth="1"/>
    <col min="10" max="10" width="20.42578125" style="243" bestFit="1" customWidth="1"/>
    <col min="11" max="11" width="22.140625" style="243" customWidth="1"/>
    <col min="12" max="12" width="73.85546875" style="243" customWidth="1"/>
    <col min="13" max="13" width="25.5703125" style="243" customWidth="1"/>
    <col min="14" max="17" width="8.85546875" style="252"/>
    <col min="18" max="63" width="9.140625" style="252" customWidth="1"/>
    <col min="64" max="16384" width="8.85546875" style="243"/>
  </cols>
  <sheetData>
    <row r="1" spans="1:63" s="216" customFormat="1" ht="13.5" thickBot="1" x14ac:dyDescent="0.25">
      <c r="A1" s="244" t="s">
        <v>536</v>
      </c>
      <c r="B1" s="245"/>
      <c r="C1" s="246"/>
      <c r="D1" s="246"/>
      <c r="E1" s="246"/>
      <c r="F1" s="247"/>
      <c r="G1" s="247"/>
      <c r="H1" s="246"/>
      <c r="I1" s="247"/>
      <c r="J1" s="246"/>
      <c r="K1" s="295"/>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row>
    <row r="2" spans="1:63" ht="64.5" thickBot="1" x14ac:dyDescent="0.25">
      <c r="A2" s="217" t="s">
        <v>194</v>
      </c>
      <c r="B2" s="218" t="s">
        <v>68</v>
      </c>
      <c r="C2" s="249" t="s">
        <v>188</v>
      </c>
      <c r="D2" s="249" t="s">
        <v>88</v>
      </c>
      <c r="E2" s="249" t="s">
        <v>89</v>
      </c>
      <c r="F2" s="250" t="s">
        <v>57</v>
      </c>
      <c r="G2" s="250" t="s">
        <v>457</v>
      </c>
      <c r="H2" s="249" t="s">
        <v>193</v>
      </c>
      <c r="I2" s="250" t="s">
        <v>70</v>
      </c>
      <c r="J2" s="251" t="s">
        <v>175</v>
      </c>
      <c r="K2" s="252"/>
      <c r="L2" s="252"/>
      <c r="M2" s="252"/>
      <c r="BI2" s="243"/>
      <c r="BJ2" s="243"/>
      <c r="BK2" s="243"/>
    </row>
    <row r="3" spans="1:63" ht="114.75" x14ac:dyDescent="0.2">
      <c r="A3" s="237" t="s">
        <v>113</v>
      </c>
      <c r="B3" s="223" t="s">
        <v>467</v>
      </c>
      <c r="C3" s="220" t="s">
        <v>94</v>
      </c>
      <c r="D3" s="225">
        <v>42005</v>
      </c>
      <c r="E3" s="225">
        <v>43830</v>
      </c>
      <c r="F3" s="234" t="s">
        <v>49</v>
      </c>
      <c r="G3" s="227" t="s">
        <v>203</v>
      </c>
      <c r="H3" s="364">
        <v>6100000</v>
      </c>
      <c r="I3" s="233" t="s">
        <v>219</v>
      </c>
      <c r="J3" s="230">
        <f>17238+24763</f>
        <v>42001</v>
      </c>
      <c r="K3" s="252"/>
      <c r="L3" s="252"/>
      <c r="M3" s="252"/>
      <c r="BI3" s="243"/>
      <c r="BJ3" s="243"/>
      <c r="BK3" s="243"/>
    </row>
    <row r="4" spans="1:63" s="252" customFormat="1" x14ac:dyDescent="0.2"/>
    <row r="5" spans="1:63" s="240" customFormat="1" x14ac:dyDescent="0.2">
      <c r="L5" s="252"/>
    </row>
    <row r="6" spans="1:63" s="240" customFormat="1" x14ac:dyDescent="0.2">
      <c r="A6" s="241" t="s">
        <v>207</v>
      </c>
    </row>
    <row r="7" spans="1:63" s="240" customFormat="1" x14ac:dyDescent="0.2">
      <c r="A7" s="241" t="s">
        <v>208</v>
      </c>
    </row>
    <row r="8" spans="1:63" s="240" customFormat="1" x14ac:dyDescent="0.2">
      <c r="A8" s="241" t="s">
        <v>533</v>
      </c>
    </row>
    <row r="9" spans="1:63" s="240" customFormat="1" x14ac:dyDescent="0.2"/>
    <row r="10" spans="1:63" s="240" customFormat="1" x14ac:dyDescent="0.2"/>
    <row r="11" spans="1:63" s="240" customFormat="1" x14ac:dyDescent="0.2">
      <c r="A11" s="241"/>
      <c r="B11" s="322" t="s">
        <v>302</v>
      </c>
      <c r="C11" s="323" t="s">
        <v>303</v>
      </c>
      <c r="D11" s="323" t="s">
        <v>301</v>
      </c>
      <c r="E11" s="564" t="s">
        <v>307</v>
      </c>
      <c r="F11" s="564"/>
      <c r="G11" s="323" t="s">
        <v>319</v>
      </c>
      <c r="H11" s="324" t="s">
        <v>11</v>
      </c>
    </row>
    <row r="12" spans="1:63" s="240" customFormat="1" x14ac:dyDescent="0.2">
      <c r="A12" s="241"/>
      <c r="B12" s="325">
        <v>13284</v>
      </c>
      <c r="C12" s="326" t="s">
        <v>362</v>
      </c>
      <c r="D12" s="359">
        <v>42888</v>
      </c>
      <c r="E12" s="565">
        <v>33757</v>
      </c>
      <c r="F12" s="565"/>
      <c r="G12" s="326" t="s">
        <v>363</v>
      </c>
      <c r="H12" s="327">
        <v>17238</v>
      </c>
    </row>
    <row r="13" spans="1:63" s="240" customFormat="1" x14ac:dyDescent="0.2">
      <c r="A13" s="241"/>
      <c r="B13" s="351">
        <v>13284</v>
      </c>
      <c r="C13" s="352" t="s">
        <v>362</v>
      </c>
      <c r="D13" s="360">
        <v>42888</v>
      </c>
      <c r="E13" s="566">
        <v>33757</v>
      </c>
      <c r="F13" s="566"/>
      <c r="G13" s="352" t="s">
        <v>364</v>
      </c>
      <c r="H13" s="353">
        <v>24763</v>
      </c>
    </row>
    <row r="14" spans="1:63" s="240" customFormat="1" x14ac:dyDescent="0.2">
      <c r="A14" s="241"/>
      <c r="B14" s="331"/>
      <c r="C14" s="320"/>
      <c r="D14" s="320"/>
      <c r="E14" s="320"/>
      <c r="F14" s="320"/>
      <c r="G14" s="332" t="s">
        <v>247</v>
      </c>
      <c r="H14" s="333">
        <f>SUM(H12:H13)</f>
        <v>42001</v>
      </c>
    </row>
    <row r="15" spans="1:63" s="240" customFormat="1" x14ac:dyDescent="0.2">
      <c r="A15" s="241"/>
    </row>
    <row r="16" spans="1:63" s="240" customFormat="1" x14ac:dyDescent="0.2">
      <c r="A16" s="266" t="s">
        <v>245</v>
      </c>
      <c r="B16" s="266" t="s">
        <v>248</v>
      </c>
      <c r="C16" s="266" t="s">
        <v>249</v>
      </c>
      <c r="D16" s="567" t="s">
        <v>244</v>
      </c>
      <c r="E16" s="567"/>
      <c r="F16" s="567"/>
      <c r="G16" s="266" t="s">
        <v>247</v>
      </c>
    </row>
    <row r="17" spans="1:13" s="240" customFormat="1" x14ac:dyDescent="0.2">
      <c r="A17" s="242">
        <v>2013</v>
      </c>
      <c r="B17" s="268">
        <v>0</v>
      </c>
      <c r="C17" s="268">
        <v>0</v>
      </c>
      <c r="D17" s="568">
        <v>3258736</v>
      </c>
      <c r="E17" s="568"/>
      <c r="F17" s="568"/>
      <c r="G17" s="268">
        <f>SUM(B17:F17)</f>
        <v>3258736</v>
      </c>
    </row>
    <row r="18" spans="1:13" s="240" customFormat="1" x14ac:dyDescent="0.2">
      <c r="A18" s="242">
        <v>2014</v>
      </c>
      <c r="B18" s="268">
        <v>0</v>
      </c>
      <c r="C18" s="268">
        <v>0</v>
      </c>
      <c r="D18" s="568">
        <v>3011013</v>
      </c>
      <c r="E18" s="568"/>
      <c r="F18" s="568"/>
      <c r="G18" s="268">
        <f t="shared" ref="G18:G21" si="0">SUM(B18:F18)</f>
        <v>3011013</v>
      </c>
    </row>
    <row r="19" spans="1:13" s="240" customFormat="1" x14ac:dyDescent="0.2">
      <c r="A19" s="242">
        <v>2015</v>
      </c>
      <c r="B19" s="268">
        <v>0</v>
      </c>
      <c r="C19" s="268">
        <v>0</v>
      </c>
      <c r="D19" s="568">
        <v>3189361</v>
      </c>
      <c r="E19" s="568"/>
      <c r="F19" s="568"/>
      <c r="G19" s="268">
        <f t="shared" si="0"/>
        <v>3189361</v>
      </c>
    </row>
    <row r="20" spans="1:13" s="240" customFormat="1" x14ac:dyDescent="0.2">
      <c r="A20" s="242">
        <v>2016</v>
      </c>
      <c r="B20" s="268">
        <v>6041184</v>
      </c>
      <c r="C20" s="268">
        <v>1100761</v>
      </c>
      <c r="D20" s="568">
        <v>5479961</v>
      </c>
      <c r="E20" s="568"/>
      <c r="F20" s="568"/>
      <c r="G20" s="268">
        <f t="shared" si="0"/>
        <v>12621906</v>
      </c>
    </row>
    <row r="21" spans="1:13" s="240" customFormat="1" x14ac:dyDescent="0.2">
      <c r="A21" s="242">
        <v>2017</v>
      </c>
      <c r="B21" s="268">
        <v>6067223</v>
      </c>
      <c r="C21" s="268">
        <v>1100761</v>
      </c>
      <c r="D21" s="568">
        <v>6658730</v>
      </c>
      <c r="E21" s="568"/>
      <c r="F21" s="568"/>
      <c r="G21" s="268">
        <f t="shared" si="0"/>
        <v>13826714</v>
      </c>
    </row>
    <row r="22" spans="1:13" s="240" customFormat="1" x14ac:dyDescent="0.2"/>
    <row r="23" spans="1:13" s="240" customFormat="1" x14ac:dyDescent="0.2">
      <c r="G23" s="311" t="s">
        <v>314</v>
      </c>
      <c r="H23" s="312"/>
      <c r="I23" s="313"/>
    </row>
    <row r="24" spans="1:13" s="240" customFormat="1" x14ac:dyDescent="0.2">
      <c r="G24" s="295" t="s">
        <v>342</v>
      </c>
      <c r="I24" s="315"/>
    </row>
    <row r="25" spans="1:13" s="240" customFormat="1" x14ac:dyDescent="0.2">
      <c r="G25" s="295" t="s">
        <v>343</v>
      </c>
      <c r="I25" s="315"/>
    </row>
    <row r="26" spans="1:13" s="240" customFormat="1" x14ac:dyDescent="0.2">
      <c r="G26" s="295" t="s">
        <v>344</v>
      </c>
      <c r="I26" s="315"/>
    </row>
    <row r="27" spans="1:13" s="240" customFormat="1" x14ac:dyDescent="0.2">
      <c r="G27" s="295" t="s">
        <v>345</v>
      </c>
      <c r="I27" s="315"/>
      <c r="M27" s="252"/>
    </row>
    <row r="28" spans="1:13" s="240" customFormat="1" x14ac:dyDescent="0.2">
      <c r="G28" s="295" t="s">
        <v>346</v>
      </c>
      <c r="I28" s="315"/>
      <c r="M28" s="252"/>
    </row>
    <row r="29" spans="1:13" s="240" customFormat="1" x14ac:dyDescent="0.2">
      <c r="G29" s="295" t="s">
        <v>347</v>
      </c>
      <c r="I29" s="315"/>
      <c r="M29" s="252"/>
    </row>
    <row r="30" spans="1:13" s="240" customFormat="1" x14ac:dyDescent="0.2">
      <c r="G30" s="295" t="s">
        <v>348</v>
      </c>
      <c r="I30" s="315"/>
      <c r="M30" s="252"/>
    </row>
    <row r="31" spans="1:13" s="240" customFormat="1" x14ac:dyDescent="0.2">
      <c r="G31" s="295" t="s">
        <v>349</v>
      </c>
      <c r="I31" s="315"/>
      <c r="M31" s="252"/>
    </row>
    <row r="32" spans="1:13" s="240" customFormat="1" x14ac:dyDescent="0.2">
      <c r="G32" s="295" t="s">
        <v>350</v>
      </c>
      <c r="I32" s="315"/>
      <c r="M32" s="252"/>
    </row>
    <row r="33" spans="7:13" s="240" customFormat="1" x14ac:dyDescent="0.2">
      <c r="G33" s="295" t="s">
        <v>351</v>
      </c>
      <c r="I33" s="315"/>
      <c r="M33" s="252"/>
    </row>
    <row r="34" spans="7:13" s="240" customFormat="1" x14ac:dyDescent="0.2">
      <c r="G34" s="295" t="s">
        <v>352</v>
      </c>
      <c r="I34" s="315"/>
      <c r="M34" s="252"/>
    </row>
    <row r="35" spans="7:13" s="240" customFormat="1" x14ac:dyDescent="0.2">
      <c r="G35" s="295" t="s">
        <v>353</v>
      </c>
      <c r="I35" s="315"/>
      <c r="M35" s="252"/>
    </row>
    <row r="36" spans="7:13" s="240" customFormat="1" x14ac:dyDescent="0.2">
      <c r="G36" s="295" t="s">
        <v>354</v>
      </c>
      <c r="I36" s="315"/>
      <c r="M36" s="252"/>
    </row>
    <row r="37" spans="7:13" s="240" customFormat="1" x14ac:dyDescent="0.2">
      <c r="G37" s="295" t="s">
        <v>355</v>
      </c>
      <c r="I37" s="315"/>
      <c r="M37" s="252"/>
    </row>
    <row r="38" spans="7:13" s="240" customFormat="1" x14ac:dyDescent="0.2">
      <c r="G38" s="295" t="s">
        <v>356</v>
      </c>
      <c r="I38" s="315"/>
      <c r="M38" s="252"/>
    </row>
    <row r="39" spans="7:13" s="240" customFormat="1" x14ac:dyDescent="0.2">
      <c r="G39" s="295" t="s">
        <v>357</v>
      </c>
      <c r="I39" s="315"/>
      <c r="M39" s="252"/>
    </row>
    <row r="40" spans="7:13" s="240" customFormat="1" x14ac:dyDescent="0.2">
      <c r="G40" s="295" t="s">
        <v>358</v>
      </c>
      <c r="I40" s="315"/>
      <c r="M40" s="252"/>
    </row>
    <row r="41" spans="7:13" s="240" customFormat="1" x14ac:dyDescent="0.2">
      <c r="G41" s="295" t="s">
        <v>359</v>
      </c>
      <c r="I41" s="315"/>
      <c r="M41" s="252"/>
    </row>
    <row r="42" spans="7:13" s="240" customFormat="1" x14ac:dyDescent="0.2">
      <c r="G42" s="295" t="s">
        <v>360</v>
      </c>
      <c r="I42" s="315"/>
      <c r="M42" s="252"/>
    </row>
    <row r="43" spans="7:13" s="240" customFormat="1" x14ac:dyDescent="0.2">
      <c r="G43" s="317" t="s">
        <v>361</v>
      </c>
      <c r="H43" s="278"/>
      <c r="I43" s="318"/>
      <c r="L43" s="252"/>
    </row>
    <row r="44" spans="7:13" s="240" customFormat="1" x14ac:dyDescent="0.2">
      <c r="L44" s="252"/>
    </row>
    <row r="45" spans="7:13" s="240" customFormat="1" x14ac:dyDescent="0.2">
      <c r="L45" s="252"/>
    </row>
    <row r="46" spans="7:13" s="240" customFormat="1" x14ac:dyDescent="0.2">
      <c r="L46" s="252"/>
    </row>
    <row r="47" spans="7:13" s="240" customFormat="1" x14ac:dyDescent="0.2">
      <c r="L47" s="252"/>
    </row>
    <row r="48" spans="7:13" s="240" customFormat="1" x14ac:dyDescent="0.2">
      <c r="L48" s="252"/>
    </row>
    <row r="49" spans="1:12" s="240" customFormat="1" x14ac:dyDescent="0.2">
      <c r="L49" s="252"/>
    </row>
    <row r="50" spans="1:12" s="240" customFormat="1" x14ac:dyDescent="0.2">
      <c r="L50" s="252"/>
    </row>
    <row r="51" spans="1:12" s="240" customFormat="1" x14ac:dyDescent="0.2">
      <c r="L51" s="252"/>
    </row>
    <row r="52" spans="1:12" s="240" customFormat="1" x14ac:dyDescent="0.2">
      <c r="L52" s="252"/>
    </row>
    <row r="53" spans="1:12" s="240" customFormat="1" x14ac:dyDescent="0.2">
      <c r="L53" s="252"/>
    </row>
    <row r="54" spans="1:12" s="252" customFormat="1" x14ac:dyDescent="0.2">
      <c r="A54" s="257" t="s">
        <v>276</v>
      </c>
      <c r="B54" s="544" t="s">
        <v>535</v>
      </c>
      <c r="C54" s="544"/>
      <c r="D54" s="544"/>
      <c r="E54" s="544"/>
      <c r="F54" s="544"/>
      <c r="G54" s="544"/>
      <c r="H54" s="544"/>
      <c r="I54" s="544"/>
      <c r="J54" s="544"/>
      <c r="K54" s="544"/>
      <c r="L54" s="544"/>
    </row>
    <row r="55" spans="1:12" s="252" customFormat="1" x14ac:dyDescent="0.2">
      <c r="B55" s="544"/>
      <c r="C55" s="544"/>
      <c r="D55" s="544"/>
      <c r="E55" s="544"/>
      <c r="F55" s="544"/>
      <c r="G55" s="544"/>
      <c r="H55" s="544"/>
      <c r="I55" s="544"/>
      <c r="J55" s="544"/>
      <c r="K55" s="544"/>
      <c r="L55" s="544"/>
    </row>
    <row r="56" spans="1:12" s="252" customFormat="1" x14ac:dyDescent="0.2">
      <c r="A56" s="256"/>
      <c r="B56" s="544"/>
      <c r="C56" s="544"/>
      <c r="D56" s="544"/>
      <c r="E56" s="544"/>
      <c r="F56" s="544"/>
      <c r="G56" s="544"/>
      <c r="H56" s="544"/>
      <c r="I56" s="544"/>
      <c r="J56" s="544"/>
      <c r="K56" s="544"/>
      <c r="L56" s="544"/>
    </row>
    <row r="57" spans="1:12" s="240" customFormat="1" x14ac:dyDescent="0.2">
      <c r="L57" s="252"/>
    </row>
    <row r="58" spans="1:12" s="240" customFormat="1" x14ac:dyDescent="0.2">
      <c r="L58" s="252"/>
    </row>
    <row r="59" spans="1:12" s="240" customFormat="1" x14ac:dyDescent="0.2">
      <c r="L59" s="252"/>
    </row>
    <row r="60" spans="1:12" s="252" customFormat="1" x14ac:dyDescent="0.2"/>
    <row r="61" spans="1:12" s="252" customFormat="1" x14ac:dyDescent="0.2"/>
    <row r="62" spans="1:12" s="252" customFormat="1" x14ac:dyDescent="0.2"/>
    <row r="63" spans="1:12" s="252" customFormat="1" x14ac:dyDescent="0.2"/>
    <row r="64" spans="1:12" s="252" customFormat="1" x14ac:dyDescent="0.2"/>
    <row r="65" s="252" customFormat="1" x14ac:dyDescent="0.2"/>
    <row r="66" s="252" customFormat="1" x14ac:dyDescent="0.2"/>
    <row r="67" s="252" customFormat="1" x14ac:dyDescent="0.2"/>
    <row r="68" s="252" customFormat="1" x14ac:dyDescent="0.2"/>
    <row r="69" s="252" customFormat="1" x14ac:dyDescent="0.2"/>
    <row r="70" s="252" customFormat="1" x14ac:dyDescent="0.2"/>
    <row r="71" s="252" customFormat="1" x14ac:dyDescent="0.2"/>
    <row r="72" s="252" customFormat="1" x14ac:dyDescent="0.2"/>
    <row r="73" s="252" customFormat="1" x14ac:dyDescent="0.2"/>
    <row r="74" s="252" customFormat="1" x14ac:dyDescent="0.2"/>
    <row r="75" s="252" customFormat="1" x14ac:dyDescent="0.2"/>
    <row r="76" s="252" customFormat="1" x14ac:dyDescent="0.2"/>
    <row r="77" s="252" customFormat="1" x14ac:dyDescent="0.2"/>
    <row r="78" s="252" customFormat="1" x14ac:dyDescent="0.2"/>
    <row r="79" s="252" customFormat="1" x14ac:dyDescent="0.2"/>
    <row r="80" s="252" customFormat="1" x14ac:dyDescent="0.2"/>
    <row r="81" s="252" customFormat="1" x14ac:dyDescent="0.2"/>
    <row r="82" s="252" customFormat="1" x14ac:dyDescent="0.2"/>
    <row r="83" s="252" customFormat="1" x14ac:dyDescent="0.2"/>
    <row r="84" s="252" customFormat="1" x14ac:dyDescent="0.2"/>
    <row r="85" s="252" customFormat="1" x14ac:dyDescent="0.2"/>
    <row r="86" s="252" customFormat="1" x14ac:dyDescent="0.2"/>
    <row r="87" s="252" customFormat="1" x14ac:dyDescent="0.2"/>
    <row r="88" s="252" customFormat="1" x14ac:dyDescent="0.2"/>
    <row r="89" s="252" customFormat="1" x14ac:dyDescent="0.2"/>
    <row r="90" s="252" customFormat="1" x14ac:dyDescent="0.2"/>
    <row r="91" s="252" customFormat="1" x14ac:dyDescent="0.2"/>
    <row r="92" s="252" customFormat="1" x14ac:dyDescent="0.2"/>
    <row r="93" s="252" customFormat="1" x14ac:dyDescent="0.2"/>
    <row r="94" s="252" customFormat="1" x14ac:dyDescent="0.2"/>
    <row r="95" s="252" customFormat="1" x14ac:dyDescent="0.2"/>
    <row r="96" s="252" customFormat="1" x14ac:dyDescent="0.2"/>
    <row r="97" s="252" customFormat="1" x14ac:dyDescent="0.2"/>
    <row r="98" s="252" customFormat="1" x14ac:dyDescent="0.2"/>
    <row r="99" s="252" customFormat="1" x14ac:dyDescent="0.2"/>
    <row r="100" s="252" customFormat="1" x14ac:dyDescent="0.2"/>
    <row r="101" s="252" customFormat="1" x14ac:dyDescent="0.2"/>
    <row r="102" s="252" customFormat="1" x14ac:dyDescent="0.2"/>
    <row r="103" s="252" customFormat="1" x14ac:dyDescent="0.2"/>
    <row r="104" s="252" customFormat="1" x14ac:dyDescent="0.2"/>
    <row r="105" s="252" customFormat="1" x14ac:dyDescent="0.2"/>
    <row r="106" s="252" customFormat="1" x14ac:dyDescent="0.2"/>
    <row r="107" s="252" customFormat="1" x14ac:dyDescent="0.2"/>
    <row r="108" s="252" customFormat="1" x14ac:dyDescent="0.2"/>
    <row r="109" s="252" customFormat="1" x14ac:dyDescent="0.2"/>
    <row r="110" s="252" customFormat="1" x14ac:dyDescent="0.2"/>
    <row r="111" s="252" customFormat="1" x14ac:dyDescent="0.2"/>
  </sheetData>
  <customSheetViews>
    <customSheetView guid="{0F79DD5E-22E4-48D4-BCA5-47DC844E0803}" scale="60" hiddenColumns="1">
      <selection activeCell="C19" sqref="C19"/>
      <pageMargins left="0.7" right="0.7" top="0.75" bottom="0.75" header="0.3" footer="0.3"/>
    </customSheetView>
  </customSheetViews>
  <mergeCells count="10">
    <mergeCell ref="E11:F11"/>
    <mergeCell ref="E12:F12"/>
    <mergeCell ref="E13:F13"/>
    <mergeCell ref="B54:L56"/>
    <mergeCell ref="D16:F16"/>
    <mergeCell ref="D17:F17"/>
    <mergeCell ref="D18:F18"/>
    <mergeCell ref="D19:F19"/>
    <mergeCell ref="D20:F20"/>
    <mergeCell ref="D21:F21"/>
  </mergeCells>
  <pageMargins left="0.7" right="0.7" top="0.75" bottom="0.75" header="0.3" footer="0.3"/>
  <pageSetup orientation="portrait" r:id="rId1"/>
  <ignoredErrors>
    <ignoredError sqref="G17:G21" formulaRange="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BK193"/>
  <sheetViews>
    <sheetView topLeftCell="A7" zoomScale="90" zoomScaleNormal="90" workbookViewId="0">
      <selection activeCell="A2" sqref="A2"/>
    </sheetView>
  </sheetViews>
  <sheetFormatPr defaultColWidth="8.85546875" defaultRowHeight="12.75" x14ac:dyDescent="0.2"/>
  <cols>
    <col min="1" max="1" width="17.7109375" style="243" customWidth="1"/>
    <col min="2" max="2" width="14.28515625" style="243" customWidth="1"/>
    <col min="3" max="3" width="16.42578125" style="243" bestFit="1" customWidth="1"/>
    <col min="4" max="4" width="10.85546875" style="243" bestFit="1" customWidth="1"/>
    <col min="5" max="5" width="13.28515625" style="243" customWidth="1"/>
    <col min="6" max="6" width="20.85546875" style="243" customWidth="1"/>
    <col min="7" max="7" width="31.140625" style="243" customWidth="1"/>
    <col min="8" max="8" width="15" style="243" bestFit="1" customWidth="1"/>
    <col min="9" max="9" width="44.42578125" style="243" customWidth="1"/>
    <col min="10" max="10" width="20.42578125" style="243" bestFit="1" customWidth="1"/>
    <col min="11" max="11" width="22.140625" style="243" customWidth="1"/>
    <col min="12" max="12" width="73.85546875" style="243" customWidth="1"/>
    <col min="13" max="13" width="26.28515625" style="243" customWidth="1"/>
    <col min="14" max="15" width="8.85546875" style="252"/>
    <col min="16" max="16" width="18.5703125" style="252" bestFit="1" customWidth="1"/>
    <col min="17" max="17" width="8.85546875" style="252"/>
    <col min="18" max="63" width="9.140625" style="252" customWidth="1"/>
    <col min="64" max="16384" width="8.85546875" style="243"/>
  </cols>
  <sheetData>
    <row r="1" spans="1:63" s="216" customFormat="1" ht="13.5" thickBot="1" x14ac:dyDescent="0.25">
      <c r="A1" s="244" t="s">
        <v>546</v>
      </c>
      <c r="B1" s="245"/>
      <c r="C1" s="246"/>
      <c r="D1" s="246"/>
      <c r="E1" s="246"/>
      <c r="F1" s="247"/>
      <c r="G1" s="247"/>
      <c r="H1" s="246"/>
      <c r="I1" s="247"/>
      <c r="J1" s="246"/>
      <c r="K1" s="295"/>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row>
    <row r="2" spans="1:63" ht="64.5" thickBot="1" x14ac:dyDescent="0.25">
      <c r="A2" s="217" t="s">
        <v>194</v>
      </c>
      <c r="B2" s="218" t="s">
        <v>68</v>
      </c>
      <c r="C2" s="249" t="s">
        <v>188</v>
      </c>
      <c r="D2" s="249" t="s">
        <v>88</v>
      </c>
      <c r="E2" s="249" t="s">
        <v>89</v>
      </c>
      <c r="F2" s="250" t="s">
        <v>57</v>
      </c>
      <c r="G2" s="250" t="s">
        <v>457</v>
      </c>
      <c r="H2" s="249" t="s">
        <v>193</v>
      </c>
      <c r="I2" s="250" t="s">
        <v>70</v>
      </c>
      <c r="J2" s="251" t="s">
        <v>175</v>
      </c>
      <c r="K2" s="252"/>
      <c r="L2" s="252"/>
      <c r="M2" s="252"/>
      <c r="BI2" s="243"/>
      <c r="BJ2" s="243"/>
      <c r="BK2" s="243"/>
    </row>
    <row r="3" spans="1:63" ht="63.75" x14ac:dyDescent="0.2">
      <c r="A3" s="229" t="s">
        <v>5</v>
      </c>
      <c r="B3" s="223" t="s">
        <v>467</v>
      </c>
      <c r="C3" s="220" t="s">
        <v>94</v>
      </c>
      <c r="D3" s="225">
        <v>42005</v>
      </c>
      <c r="E3" s="225">
        <v>43830</v>
      </c>
      <c r="F3" s="234" t="s">
        <v>49</v>
      </c>
      <c r="G3" s="227" t="s">
        <v>203</v>
      </c>
      <c r="H3" s="228">
        <v>7800000</v>
      </c>
      <c r="I3" s="233" t="s">
        <v>476</v>
      </c>
      <c r="J3" s="235">
        <f>H24</f>
        <v>122350</v>
      </c>
      <c r="K3" s="252"/>
      <c r="L3" s="252"/>
      <c r="M3" s="252"/>
      <c r="BI3" s="243"/>
      <c r="BJ3" s="243"/>
      <c r="BK3" s="243"/>
    </row>
    <row r="4" spans="1:63" s="252" customFormat="1" x14ac:dyDescent="0.2"/>
    <row r="5" spans="1:63" s="240" customFormat="1" x14ac:dyDescent="0.2">
      <c r="L5" s="252"/>
    </row>
    <row r="6" spans="1:63" s="240" customFormat="1" x14ac:dyDescent="0.2">
      <c r="A6" s="241" t="s">
        <v>211</v>
      </c>
      <c r="L6" s="252"/>
    </row>
    <row r="7" spans="1:63" s="240" customFormat="1" x14ac:dyDescent="0.2">
      <c r="A7" s="241" t="s">
        <v>213</v>
      </c>
      <c r="L7" s="252"/>
    </row>
    <row r="8" spans="1:63" s="240" customFormat="1" x14ac:dyDescent="0.2">
      <c r="H8" s="286"/>
      <c r="I8" s="286"/>
      <c r="L8" s="252"/>
    </row>
    <row r="9" spans="1:63" s="240" customFormat="1" x14ac:dyDescent="0.2">
      <c r="A9" s="256"/>
    </row>
    <row r="10" spans="1:63" s="240" customFormat="1" x14ac:dyDescent="0.2">
      <c r="A10" s="256"/>
    </row>
    <row r="11" spans="1:63" s="240" customFormat="1" x14ac:dyDescent="0.2">
      <c r="A11" s="256"/>
    </row>
    <row r="12" spans="1:63" s="240" customFormat="1" x14ac:dyDescent="0.2">
      <c r="B12" s="322" t="s">
        <v>302</v>
      </c>
      <c r="C12" s="564" t="s">
        <v>303</v>
      </c>
      <c r="D12" s="564"/>
      <c r="E12" s="323" t="s">
        <v>301</v>
      </c>
      <c r="F12" s="323" t="s">
        <v>307</v>
      </c>
      <c r="G12" s="366" t="s">
        <v>319</v>
      </c>
      <c r="H12" s="324" t="s">
        <v>11</v>
      </c>
    </row>
    <row r="13" spans="1:63" s="240" customFormat="1" x14ac:dyDescent="0.2">
      <c r="B13" s="325">
        <v>12962</v>
      </c>
      <c r="C13" s="569" t="s">
        <v>380</v>
      </c>
      <c r="D13" s="569"/>
      <c r="E13" s="329">
        <v>42706</v>
      </c>
      <c r="F13" s="326">
        <v>359256</v>
      </c>
      <c r="G13" s="326" t="s">
        <v>481</v>
      </c>
      <c r="H13" s="327">
        <v>85000</v>
      </c>
      <c r="I13" s="240" t="s">
        <v>322</v>
      </c>
    </row>
    <row r="14" spans="1:63" s="240" customFormat="1" x14ac:dyDescent="0.2">
      <c r="B14" s="328">
        <v>12962</v>
      </c>
      <c r="C14" s="569" t="s">
        <v>380</v>
      </c>
      <c r="D14" s="569"/>
      <c r="E14" s="329">
        <v>42356</v>
      </c>
      <c r="F14" s="270">
        <v>352873</v>
      </c>
      <c r="G14" s="270" t="s">
        <v>480</v>
      </c>
      <c r="H14" s="330">
        <v>605000</v>
      </c>
      <c r="I14" s="240" t="s">
        <v>322</v>
      </c>
    </row>
    <row r="15" spans="1:63" s="240" customFormat="1" x14ac:dyDescent="0.2">
      <c r="B15" s="351">
        <v>12962</v>
      </c>
      <c r="C15" s="566" t="s">
        <v>380</v>
      </c>
      <c r="D15" s="566"/>
      <c r="E15" s="361">
        <v>43069</v>
      </c>
      <c r="F15" s="352">
        <v>368090</v>
      </c>
      <c r="G15" s="352" t="s">
        <v>479</v>
      </c>
      <c r="H15" s="353">
        <v>120000</v>
      </c>
      <c r="I15" s="240" t="s">
        <v>322</v>
      </c>
    </row>
    <row r="16" spans="1:63" s="240" customFormat="1" x14ac:dyDescent="0.2">
      <c r="B16" s="331"/>
      <c r="C16" s="570"/>
      <c r="D16" s="570"/>
      <c r="E16" s="320"/>
      <c r="F16" s="320"/>
      <c r="G16" s="332" t="s">
        <v>247</v>
      </c>
      <c r="H16" s="333">
        <f>SUM(H13:H15)</f>
        <v>810000</v>
      </c>
    </row>
    <row r="17" spans="2:12" s="240" customFormat="1" x14ac:dyDescent="0.2">
      <c r="L17" s="252"/>
    </row>
    <row r="18" spans="2:12" s="240" customFormat="1" x14ac:dyDescent="0.2">
      <c r="B18" s="322" t="s">
        <v>302</v>
      </c>
      <c r="C18" s="564" t="s">
        <v>303</v>
      </c>
      <c r="D18" s="564"/>
      <c r="E18" s="323" t="s">
        <v>301</v>
      </c>
      <c r="F18" s="323" t="s">
        <v>307</v>
      </c>
      <c r="G18" s="366" t="s">
        <v>319</v>
      </c>
      <c r="H18" s="324" t="s">
        <v>11</v>
      </c>
    </row>
    <row r="19" spans="2:12" s="240" customFormat="1" x14ac:dyDescent="0.2">
      <c r="B19" s="325">
        <v>12962</v>
      </c>
      <c r="C19" s="569" t="s">
        <v>380</v>
      </c>
      <c r="D19" s="569"/>
      <c r="E19" s="329">
        <v>43005</v>
      </c>
      <c r="F19" s="326">
        <v>362986</v>
      </c>
      <c r="G19" s="326" t="s">
        <v>363</v>
      </c>
      <c r="H19" s="327">
        <v>25801</v>
      </c>
    </row>
    <row r="20" spans="2:12" s="240" customFormat="1" x14ac:dyDescent="0.2">
      <c r="B20" s="328">
        <v>12962</v>
      </c>
      <c r="C20" s="569" t="s">
        <v>380</v>
      </c>
      <c r="D20" s="569"/>
      <c r="E20" s="329">
        <v>43005</v>
      </c>
      <c r="F20" s="270">
        <v>362986</v>
      </c>
      <c r="G20" s="270" t="s">
        <v>364</v>
      </c>
      <c r="H20" s="330">
        <v>28551</v>
      </c>
    </row>
    <row r="21" spans="2:12" s="240" customFormat="1" x14ac:dyDescent="0.2">
      <c r="B21" s="328">
        <v>12962</v>
      </c>
      <c r="C21" s="569" t="s">
        <v>380</v>
      </c>
      <c r="D21" s="569"/>
      <c r="E21" s="329">
        <v>43326</v>
      </c>
      <c r="F21" s="270">
        <v>368090</v>
      </c>
      <c r="G21" s="270" t="s">
        <v>478</v>
      </c>
      <c r="H21" s="330">
        <v>23901</v>
      </c>
    </row>
    <row r="22" spans="2:12" s="240" customFormat="1" x14ac:dyDescent="0.2">
      <c r="B22" s="328">
        <v>12962</v>
      </c>
      <c r="C22" s="569" t="s">
        <v>380</v>
      </c>
      <c r="D22" s="569"/>
      <c r="E22" s="329">
        <v>43483</v>
      </c>
      <c r="F22" s="270">
        <v>370876</v>
      </c>
      <c r="G22" s="270" t="s">
        <v>520</v>
      </c>
      <c r="H22" s="330">
        <v>22489</v>
      </c>
    </row>
    <row r="23" spans="2:12" s="240" customFormat="1" x14ac:dyDescent="0.2">
      <c r="B23" s="328">
        <v>12962</v>
      </c>
      <c r="C23" s="569" t="s">
        <v>380</v>
      </c>
      <c r="D23" s="569"/>
      <c r="E23" s="329">
        <v>43838</v>
      </c>
      <c r="F23" s="270">
        <v>376641</v>
      </c>
      <c r="G23" s="270" t="s">
        <v>538</v>
      </c>
      <c r="H23" s="330">
        <v>21608</v>
      </c>
    </row>
    <row r="24" spans="2:12" s="240" customFormat="1" x14ac:dyDescent="0.2">
      <c r="B24" s="331"/>
      <c r="C24" s="367"/>
      <c r="D24" s="368"/>
      <c r="E24" s="320"/>
      <c r="F24" s="320"/>
      <c r="G24" s="332" t="s">
        <v>247</v>
      </c>
      <c r="H24" s="333">
        <f>SUM(H19:H23)</f>
        <v>122350</v>
      </c>
    </row>
    <row r="25" spans="2:12" s="240" customFormat="1" x14ac:dyDescent="0.2">
      <c r="B25" s="252"/>
      <c r="C25" s="252"/>
      <c r="E25" s="252"/>
      <c r="F25" s="252"/>
      <c r="G25" s="283"/>
      <c r="H25" s="285"/>
    </row>
    <row r="26" spans="2:12" s="240" customFormat="1" x14ac:dyDescent="0.2">
      <c r="B26" s="311" t="s">
        <v>314</v>
      </c>
      <c r="C26" s="312"/>
      <c r="D26" s="319"/>
      <c r="E26" s="312"/>
      <c r="F26" s="313"/>
      <c r="G26" s="283"/>
      <c r="H26" s="285"/>
    </row>
    <row r="27" spans="2:12" s="240" customFormat="1" x14ac:dyDescent="0.2">
      <c r="B27" s="295" t="s">
        <v>365</v>
      </c>
      <c r="D27" s="252"/>
      <c r="F27" s="369"/>
      <c r="G27" s="316" t="s">
        <v>382</v>
      </c>
      <c r="H27" s="252"/>
      <c r="I27" s="283"/>
      <c r="J27" s="285"/>
    </row>
    <row r="28" spans="2:12" s="240" customFormat="1" x14ac:dyDescent="0.2">
      <c r="B28" s="295" t="s">
        <v>366</v>
      </c>
      <c r="D28" s="252"/>
      <c r="F28" s="315"/>
      <c r="G28" s="283"/>
      <c r="H28" s="285"/>
    </row>
    <row r="29" spans="2:12" s="240" customFormat="1" x14ac:dyDescent="0.2">
      <c r="B29" s="295" t="s">
        <v>367</v>
      </c>
      <c r="D29" s="252"/>
      <c r="F29" s="315"/>
      <c r="G29" s="283"/>
      <c r="H29" s="285"/>
    </row>
    <row r="30" spans="2:12" s="240" customFormat="1" x14ac:dyDescent="0.2">
      <c r="B30" s="295" t="s">
        <v>368</v>
      </c>
      <c r="D30" s="252"/>
      <c r="F30" s="315"/>
      <c r="G30" s="283"/>
      <c r="H30" s="285"/>
    </row>
    <row r="31" spans="2:12" s="240" customFormat="1" x14ac:dyDescent="0.2">
      <c r="B31" s="295" t="s">
        <v>369</v>
      </c>
      <c r="D31" s="252"/>
      <c r="F31" s="315"/>
      <c r="G31" s="283"/>
      <c r="H31" s="285"/>
    </row>
    <row r="32" spans="2:12" s="240" customFormat="1" x14ac:dyDescent="0.2">
      <c r="B32" s="295" t="s">
        <v>370</v>
      </c>
      <c r="D32" s="252"/>
      <c r="F32" s="315"/>
      <c r="G32" s="283"/>
      <c r="H32" s="285"/>
    </row>
    <row r="33" spans="1:13" s="240" customFormat="1" x14ac:dyDescent="0.2">
      <c r="B33" s="295" t="s">
        <v>371</v>
      </c>
      <c r="D33" s="252"/>
      <c r="F33" s="315"/>
      <c r="G33" s="283"/>
      <c r="H33" s="285"/>
    </row>
    <row r="34" spans="1:13" s="240" customFormat="1" x14ac:dyDescent="0.2">
      <c r="B34" s="295" t="s">
        <v>372</v>
      </c>
      <c r="D34" s="252"/>
      <c r="F34" s="315"/>
      <c r="G34" s="283"/>
      <c r="H34" s="285"/>
    </row>
    <row r="35" spans="1:13" s="240" customFormat="1" x14ac:dyDescent="0.2">
      <c r="B35" s="295" t="s">
        <v>350</v>
      </c>
      <c r="D35" s="252"/>
      <c r="F35" s="315"/>
      <c r="G35" s="283"/>
      <c r="H35" s="285"/>
    </row>
    <row r="36" spans="1:13" s="240" customFormat="1" x14ac:dyDescent="0.2">
      <c r="B36" s="295" t="s">
        <v>351</v>
      </c>
      <c r="D36" s="252"/>
      <c r="F36" s="315"/>
      <c r="G36" s="283"/>
      <c r="H36" s="285"/>
    </row>
    <row r="37" spans="1:13" s="240" customFormat="1" x14ac:dyDescent="0.2">
      <c r="B37" s="295" t="s">
        <v>373</v>
      </c>
      <c r="D37" s="252"/>
      <c r="F37" s="369"/>
      <c r="G37" s="316" t="s">
        <v>386</v>
      </c>
      <c r="H37" s="252"/>
      <c r="I37" s="283"/>
    </row>
    <row r="38" spans="1:13" s="240" customFormat="1" x14ac:dyDescent="0.2">
      <c r="B38" s="295" t="s">
        <v>374</v>
      </c>
      <c r="D38" s="252"/>
      <c r="F38" s="315"/>
      <c r="G38" s="283"/>
      <c r="H38" s="285"/>
    </row>
    <row r="39" spans="1:13" s="240" customFormat="1" x14ac:dyDescent="0.2">
      <c r="B39" s="295" t="s">
        <v>375</v>
      </c>
      <c r="D39" s="252"/>
      <c r="F39" s="369"/>
      <c r="H39" s="252"/>
    </row>
    <row r="40" spans="1:13" s="240" customFormat="1" x14ac:dyDescent="0.2">
      <c r="B40" s="295" t="s">
        <v>376</v>
      </c>
      <c r="D40" s="252"/>
      <c r="F40" s="369"/>
      <c r="G40" s="316" t="s">
        <v>381</v>
      </c>
      <c r="H40" s="252"/>
    </row>
    <row r="41" spans="1:13" s="240" customFormat="1" x14ac:dyDescent="0.2">
      <c r="B41" s="295" t="s">
        <v>377</v>
      </c>
      <c r="D41" s="252"/>
      <c r="F41" s="315"/>
      <c r="G41" s="283"/>
      <c r="H41" s="285"/>
    </row>
    <row r="42" spans="1:13" s="240" customFormat="1" x14ac:dyDescent="0.2">
      <c r="B42" s="295" t="s">
        <v>378</v>
      </c>
      <c r="D42" s="252"/>
      <c r="F42" s="315"/>
      <c r="G42" s="283"/>
      <c r="H42" s="285"/>
    </row>
    <row r="43" spans="1:13" s="240" customFormat="1" x14ac:dyDescent="0.2">
      <c r="B43" s="295" t="s">
        <v>379</v>
      </c>
      <c r="D43" s="252"/>
      <c r="F43" s="315"/>
      <c r="G43" s="283"/>
      <c r="H43" s="285"/>
    </row>
    <row r="44" spans="1:13" s="240" customFormat="1" x14ac:dyDescent="0.2">
      <c r="B44" s="317" t="s">
        <v>445</v>
      </c>
      <c r="C44" s="278"/>
      <c r="D44" s="320"/>
      <c r="E44" s="278"/>
      <c r="F44" s="318"/>
      <c r="G44" s="283"/>
      <c r="H44" s="285"/>
    </row>
    <row r="45" spans="1:13" s="240" customFormat="1" x14ac:dyDescent="0.2">
      <c r="B45" s="252"/>
      <c r="C45" s="252"/>
      <c r="E45" s="252"/>
      <c r="F45" s="252"/>
      <c r="G45" s="283"/>
      <c r="H45" s="285"/>
    </row>
    <row r="46" spans="1:13" s="240" customFormat="1" x14ac:dyDescent="0.2">
      <c r="L46" s="252"/>
    </row>
    <row r="47" spans="1:13" s="252" customFormat="1" x14ac:dyDescent="0.2">
      <c r="A47" s="257" t="s">
        <v>276</v>
      </c>
      <c r="B47" s="544" t="s">
        <v>540</v>
      </c>
      <c r="C47" s="544"/>
      <c r="D47" s="544"/>
      <c r="E47" s="544"/>
      <c r="F47" s="544"/>
      <c r="G47" s="544"/>
      <c r="H47" s="544"/>
      <c r="I47" s="544"/>
      <c r="J47" s="544"/>
      <c r="K47" s="544"/>
      <c r="L47" s="544"/>
      <c r="M47" s="544"/>
    </row>
    <row r="48" spans="1:13" s="252" customFormat="1" x14ac:dyDescent="0.2">
      <c r="B48" s="544"/>
      <c r="C48" s="544"/>
      <c r="D48" s="544"/>
      <c r="E48" s="544"/>
      <c r="F48" s="544"/>
      <c r="G48" s="544"/>
      <c r="H48" s="544"/>
      <c r="I48" s="544"/>
      <c r="J48" s="544"/>
      <c r="K48" s="544"/>
      <c r="L48" s="544"/>
      <c r="M48" s="544"/>
    </row>
    <row r="49" spans="1:13" s="252" customFormat="1" x14ac:dyDescent="0.2">
      <c r="A49" s="256"/>
      <c r="B49" s="544"/>
      <c r="C49" s="544"/>
      <c r="D49" s="544"/>
      <c r="E49" s="544"/>
      <c r="F49" s="544"/>
      <c r="G49" s="544"/>
      <c r="H49" s="544"/>
      <c r="I49" s="544"/>
      <c r="J49" s="544"/>
      <c r="K49" s="544"/>
      <c r="L49" s="544"/>
      <c r="M49" s="544"/>
    </row>
    <row r="50" spans="1:13" s="240" customFormat="1" x14ac:dyDescent="0.2">
      <c r="B50" s="544"/>
      <c r="C50" s="544"/>
      <c r="D50" s="544"/>
      <c r="E50" s="544"/>
      <c r="F50" s="544"/>
      <c r="G50" s="544"/>
      <c r="H50" s="544"/>
      <c r="I50" s="544"/>
      <c r="J50" s="544"/>
      <c r="K50" s="544"/>
      <c r="L50" s="544"/>
      <c r="M50" s="544"/>
    </row>
    <row r="51" spans="1:13" s="252" customFormat="1" x14ac:dyDescent="0.2">
      <c r="K51" s="240"/>
      <c r="M51" s="240"/>
    </row>
    <row r="52" spans="1:13" s="252" customFormat="1" x14ac:dyDescent="0.2"/>
    <row r="53" spans="1:13" s="252" customFormat="1" x14ac:dyDescent="0.2"/>
    <row r="54" spans="1:13" s="252" customFormat="1" x14ac:dyDescent="0.2"/>
    <row r="55" spans="1:13" s="252" customFormat="1" x14ac:dyDescent="0.2"/>
    <row r="56" spans="1:13" s="252" customFormat="1" x14ac:dyDescent="0.2"/>
    <row r="57" spans="1:13" s="252" customFormat="1" x14ac:dyDescent="0.2"/>
    <row r="58" spans="1:13" s="252" customFormat="1" x14ac:dyDescent="0.2"/>
    <row r="59" spans="1:13" s="252" customFormat="1" x14ac:dyDescent="0.2"/>
    <row r="60" spans="1:13" s="252" customFormat="1" x14ac:dyDescent="0.2"/>
    <row r="61" spans="1:13" s="252" customFormat="1" x14ac:dyDescent="0.2"/>
    <row r="62" spans="1:13" s="252" customFormat="1" x14ac:dyDescent="0.2"/>
    <row r="63" spans="1:13" s="252" customFormat="1" x14ac:dyDescent="0.2"/>
    <row r="64" spans="1:13" s="252" customFormat="1" x14ac:dyDescent="0.2"/>
    <row r="65" s="252" customFormat="1" x14ac:dyDescent="0.2"/>
    <row r="66" s="252" customFormat="1" x14ac:dyDescent="0.2"/>
    <row r="67" s="252" customFormat="1" x14ac:dyDescent="0.2"/>
    <row r="68" s="252" customFormat="1" x14ac:dyDescent="0.2"/>
    <row r="69" s="252" customFormat="1" x14ac:dyDescent="0.2"/>
    <row r="70" s="252" customFormat="1" x14ac:dyDescent="0.2"/>
    <row r="71" s="252" customFormat="1" x14ac:dyDescent="0.2"/>
    <row r="72" s="252" customFormat="1" x14ac:dyDescent="0.2"/>
    <row r="73" s="252" customFormat="1" x14ac:dyDescent="0.2"/>
    <row r="74" s="252" customFormat="1" x14ac:dyDescent="0.2"/>
    <row r="75" s="252" customFormat="1" x14ac:dyDescent="0.2"/>
    <row r="76" s="252" customFormat="1" x14ac:dyDescent="0.2"/>
    <row r="77" s="252" customFormat="1" x14ac:dyDescent="0.2"/>
    <row r="78" s="252" customFormat="1" x14ac:dyDescent="0.2"/>
    <row r="79" s="252" customFormat="1" x14ac:dyDescent="0.2"/>
    <row r="80" s="252" customFormat="1" x14ac:dyDescent="0.2"/>
    <row r="81" s="252" customFormat="1" x14ac:dyDescent="0.2"/>
    <row r="82" s="252" customFormat="1" x14ac:dyDescent="0.2"/>
    <row r="83" s="252" customFormat="1" x14ac:dyDescent="0.2"/>
    <row r="84" s="252" customFormat="1" x14ac:dyDescent="0.2"/>
    <row r="85" s="252" customFormat="1" x14ac:dyDescent="0.2"/>
    <row r="86" s="252" customFormat="1" x14ac:dyDescent="0.2"/>
    <row r="87" s="252" customFormat="1" x14ac:dyDescent="0.2"/>
    <row r="88" s="252" customFormat="1" x14ac:dyDescent="0.2"/>
    <row r="89" s="252" customFormat="1" x14ac:dyDescent="0.2"/>
    <row r="90" s="252" customFormat="1" x14ac:dyDescent="0.2"/>
    <row r="91" s="252" customFormat="1" x14ac:dyDescent="0.2"/>
    <row r="92" s="252" customFormat="1" x14ac:dyDescent="0.2"/>
    <row r="93" s="252" customFormat="1" x14ac:dyDescent="0.2"/>
    <row r="94" s="252" customFormat="1" x14ac:dyDescent="0.2"/>
    <row r="95" s="252" customFormat="1" x14ac:dyDescent="0.2"/>
    <row r="96" s="252" customFormat="1" x14ac:dyDescent="0.2"/>
    <row r="97" s="252" customFormat="1" x14ac:dyDescent="0.2"/>
    <row r="98" s="252" customFormat="1" x14ac:dyDescent="0.2"/>
    <row r="99" s="252" customFormat="1" x14ac:dyDescent="0.2"/>
    <row r="100" s="252" customFormat="1" x14ac:dyDescent="0.2"/>
    <row r="101" s="252" customFormat="1" x14ac:dyDescent="0.2"/>
    <row r="102" s="252" customFormat="1" x14ac:dyDescent="0.2"/>
    <row r="103" s="252" customFormat="1" x14ac:dyDescent="0.2"/>
    <row r="104" s="252" customFormat="1" x14ac:dyDescent="0.2"/>
    <row r="105" s="252" customFormat="1" x14ac:dyDescent="0.2"/>
    <row r="106" s="252" customFormat="1" x14ac:dyDescent="0.2"/>
    <row r="107" s="252" customFormat="1" x14ac:dyDescent="0.2"/>
    <row r="108" s="252" customFormat="1" x14ac:dyDescent="0.2"/>
    <row r="109" s="252" customFormat="1" x14ac:dyDescent="0.2"/>
    <row r="110" s="252" customFormat="1" x14ac:dyDescent="0.2"/>
    <row r="111" s="252" customFormat="1" x14ac:dyDescent="0.2"/>
    <row r="112" s="252" customFormat="1" x14ac:dyDescent="0.2"/>
    <row r="113" s="252" customFormat="1" x14ac:dyDescent="0.2"/>
    <row r="114" s="252" customFormat="1" x14ac:dyDescent="0.2"/>
    <row r="115" s="252" customFormat="1" x14ac:dyDescent="0.2"/>
    <row r="116" s="252" customFormat="1" x14ac:dyDescent="0.2"/>
    <row r="117" s="252" customFormat="1" x14ac:dyDescent="0.2"/>
    <row r="118" s="252" customFormat="1" x14ac:dyDescent="0.2"/>
    <row r="119" s="252" customFormat="1" x14ac:dyDescent="0.2"/>
    <row r="120" s="252" customFormat="1" x14ac:dyDescent="0.2"/>
    <row r="121" s="252" customFormat="1" x14ac:dyDescent="0.2"/>
    <row r="122" s="252" customFormat="1" x14ac:dyDescent="0.2"/>
    <row r="123" s="252" customFormat="1" x14ac:dyDescent="0.2"/>
    <row r="124" s="252" customFormat="1" x14ac:dyDescent="0.2"/>
    <row r="125" s="252" customFormat="1" x14ac:dyDescent="0.2"/>
    <row r="126" s="252" customFormat="1" x14ac:dyDescent="0.2"/>
    <row r="127" s="252" customFormat="1" x14ac:dyDescent="0.2"/>
    <row r="128" s="252" customFormat="1" x14ac:dyDescent="0.2"/>
    <row r="129" s="252" customFormat="1" x14ac:dyDescent="0.2"/>
    <row r="130" s="252" customFormat="1" x14ac:dyDescent="0.2"/>
    <row r="131" s="252" customFormat="1" x14ac:dyDescent="0.2"/>
    <row r="132" s="252" customFormat="1" x14ac:dyDescent="0.2"/>
    <row r="133" s="252" customFormat="1" x14ac:dyDescent="0.2"/>
    <row r="134" s="252" customFormat="1" x14ac:dyDescent="0.2"/>
    <row r="135" s="252" customFormat="1" x14ac:dyDescent="0.2"/>
    <row r="136" s="252" customFormat="1" x14ac:dyDescent="0.2"/>
    <row r="137" s="252" customFormat="1" x14ac:dyDescent="0.2"/>
    <row r="138" s="252" customFormat="1" x14ac:dyDescent="0.2"/>
    <row r="139" s="252" customFormat="1" x14ac:dyDescent="0.2"/>
    <row r="140" s="252" customFormat="1" x14ac:dyDescent="0.2"/>
    <row r="141" s="252" customFormat="1" x14ac:dyDescent="0.2"/>
    <row r="142" s="252" customFormat="1" x14ac:dyDescent="0.2"/>
    <row r="143" s="252" customFormat="1" x14ac:dyDescent="0.2"/>
    <row r="144" s="252" customFormat="1" x14ac:dyDescent="0.2"/>
    <row r="145" s="252" customFormat="1" x14ac:dyDescent="0.2"/>
    <row r="146" s="252" customFormat="1" x14ac:dyDescent="0.2"/>
    <row r="147" s="252" customFormat="1" x14ac:dyDescent="0.2"/>
    <row r="148" s="252" customFormat="1" x14ac:dyDescent="0.2"/>
    <row r="149" s="252" customFormat="1" x14ac:dyDescent="0.2"/>
    <row r="150" s="252" customFormat="1" x14ac:dyDescent="0.2"/>
    <row r="151" s="252" customFormat="1" x14ac:dyDescent="0.2"/>
    <row r="152" s="252" customFormat="1" x14ac:dyDescent="0.2"/>
    <row r="153" s="252" customFormat="1" x14ac:dyDescent="0.2"/>
    <row r="154" s="252" customFormat="1" x14ac:dyDescent="0.2"/>
    <row r="155" s="252" customFormat="1" x14ac:dyDescent="0.2"/>
    <row r="156" s="252" customFormat="1" x14ac:dyDescent="0.2"/>
    <row r="157" s="252" customFormat="1" x14ac:dyDescent="0.2"/>
    <row r="158" s="252" customFormat="1" x14ac:dyDescent="0.2"/>
    <row r="159" s="252" customFormat="1" x14ac:dyDescent="0.2"/>
    <row r="160" s="252" customFormat="1" x14ac:dyDescent="0.2"/>
    <row r="161" s="252" customFormat="1" x14ac:dyDescent="0.2"/>
    <row r="162" s="252" customFormat="1" x14ac:dyDescent="0.2"/>
    <row r="163" s="252" customFormat="1" x14ac:dyDescent="0.2"/>
    <row r="164" s="252" customFormat="1" x14ac:dyDescent="0.2"/>
    <row r="165" s="252" customFormat="1" x14ac:dyDescent="0.2"/>
    <row r="166" s="252" customFormat="1" x14ac:dyDescent="0.2"/>
    <row r="167" s="252" customFormat="1" x14ac:dyDescent="0.2"/>
    <row r="168" s="252" customFormat="1" x14ac:dyDescent="0.2"/>
    <row r="169" s="252" customFormat="1" x14ac:dyDescent="0.2"/>
    <row r="170" s="252" customFormat="1" x14ac:dyDescent="0.2"/>
    <row r="171" s="252" customFormat="1" x14ac:dyDescent="0.2"/>
    <row r="172" s="252" customFormat="1" x14ac:dyDescent="0.2"/>
    <row r="173" s="252" customFormat="1" x14ac:dyDescent="0.2"/>
    <row r="174" s="252" customFormat="1" x14ac:dyDescent="0.2"/>
    <row r="175" s="252" customFormat="1" x14ac:dyDescent="0.2"/>
    <row r="176" s="252" customFormat="1" x14ac:dyDescent="0.2"/>
    <row r="177" s="252" customFormat="1" x14ac:dyDescent="0.2"/>
    <row r="178" s="252" customFormat="1" x14ac:dyDescent="0.2"/>
    <row r="179" s="252" customFormat="1" x14ac:dyDescent="0.2"/>
    <row r="180" s="252" customFormat="1" x14ac:dyDescent="0.2"/>
    <row r="181" s="252" customFormat="1" x14ac:dyDescent="0.2"/>
    <row r="182" s="252" customFormat="1" x14ac:dyDescent="0.2"/>
    <row r="183" s="252" customFormat="1" x14ac:dyDescent="0.2"/>
    <row r="184" s="252" customFormat="1" x14ac:dyDescent="0.2"/>
    <row r="185" s="252" customFormat="1" x14ac:dyDescent="0.2"/>
    <row r="186" s="252" customFormat="1" x14ac:dyDescent="0.2"/>
    <row r="187" s="252" customFormat="1" x14ac:dyDescent="0.2"/>
    <row r="188" s="252" customFormat="1" x14ac:dyDescent="0.2"/>
    <row r="189" s="252" customFormat="1" x14ac:dyDescent="0.2"/>
    <row r="190" s="252" customFormat="1" x14ac:dyDescent="0.2"/>
    <row r="191" s="252" customFormat="1" x14ac:dyDescent="0.2"/>
    <row r="192" s="252" customFormat="1" x14ac:dyDescent="0.2"/>
    <row r="193" spans="11:13" x14ac:dyDescent="0.2">
      <c r="K193" s="252"/>
      <c r="L193" s="252"/>
      <c r="M193" s="252"/>
    </row>
  </sheetData>
  <customSheetViews>
    <customSheetView guid="{0F79DD5E-22E4-48D4-BCA5-47DC844E0803}" scale="60" hiddenColumns="1">
      <selection activeCell="I26" sqref="I26"/>
      <pageMargins left="0.7" right="0.7" top="0.75" bottom="0.75" header="0.3" footer="0.3"/>
    </customSheetView>
  </customSheetViews>
  <mergeCells count="12">
    <mergeCell ref="B47:M50"/>
    <mergeCell ref="C12:D12"/>
    <mergeCell ref="C13:D13"/>
    <mergeCell ref="C14:D14"/>
    <mergeCell ref="C18:D18"/>
    <mergeCell ref="C19:D19"/>
    <mergeCell ref="C20:D20"/>
    <mergeCell ref="C16:D16"/>
    <mergeCell ref="C15:D15"/>
    <mergeCell ref="C21:D21"/>
    <mergeCell ref="C22:D22"/>
    <mergeCell ref="C23:D23"/>
  </mergeCells>
  <pageMargins left="0.7" right="0.7" top="0.75" bottom="0.75" header="0.3" footer="0.3"/>
  <pageSetup scale="37"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2"/>
  <dimension ref="A1:M27"/>
  <sheetViews>
    <sheetView zoomScale="60" zoomScaleNormal="60" workbookViewId="0">
      <selection activeCell="L1" sqref="L1:L1048576"/>
    </sheetView>
  </sheetViews>
  <sheetFormatPr defaultRowHeight="15" x14ac:dyDescent="0.25"/>
  <cols>
    <col min="1" max="1" width="36.28515625" customWidth="1"/>
    <col min="2" max="2" width="14.7109375" customWidth="1"/>
    <col min="3" max="3" width="22.42578125" customWidth="1"/>
    <col min="4" max="4" width="9.7109375" customWidth="1"/>
    <col min="5" max="5" width="12.140625" hidden="1" customWidth="1"/>
    <col min="6" max="6" width="14" customWidth="1"/>
    <col min="7" max="7" width="17.85546875" customWidth="1"/>
    <col min="8" max="8" width="35.28515625" customWidth="1"/>
    <col min="9" max="9" width="29.28515625" bestFit="1" customWidth="1"/>
    <col min="10" max="10" width="50.140625" customWidth="1"/>
    <col min="11" max="11" width="22.140625" customWidth="1"/>
    <col min="12" max="12" width="73.140625" customWidth="1"/>
    <col min="13" max="13" width="21.28515625" customWidth="1"/>
  </cols>
  <sheetData>
    <row r="1" spans="1:13" ht="122.45" customHeight="1" thickBot="1" x14ac:dyDescent="0.3">
      <c r="A1" s="79" t="s">
        <v>194</v>
      </c>
      <c r="B1" s="79" t="s">
        <v>68</v>
      </c>
      <c r="C1" s="80" t="s">
        <v>188</v>
      </c>
      <c r="D1" s="80" t="s">
        <v>116</v>
      </c>
      <c r="E1" s="80" t="s">
        <v>117</v>
      </c>
      <c r="F1" s="80" t="s">
        <v>88</v>
      </c>
      <c r="G1" s="80" t="s">
        <v>89</v>
      </c>
      <c r="H1" s="79" t="s">
        <v>57</v>
      </c>
      <c r="I1" s="79" t="s">
        <v>56</v>
      </c>
      <c r="J1" s="80" t="s">
        <v>132</v>
      </c>
      <c r="K1" s="80" t="s">
        <v>193</v>
      </c>
      <c r="L1" s="79" t="s">
        <v>70</v>
      </c>
      <c r="M1" s="81" t="s">
        <v>175</v>
      </c>
    </row>
    <row r="2" spans="1:13" ht="128.44999999999999" customHeight="1" x14ac:dyDescent="0.25">
      <c r="A2" s="69" t="s">
        <v>108</v>
      </c>
      <c r="B2" s="63" t="s">
        <v>92</v>
      </c>
      <c r="C2" s="62" t="s">
        <v>173</v>
      </c>
      <c r="D2" s="63" t="s">
        <v>140</v>
      </c>
      <c r="E2" s="63"/>
      <c r="F2" s="64">
        <v>42405</v>
      </c>
      <c r="G2" s="63" t="s">
        <v>9</v>
      </c>
      <c r="H2" s="76" t="s">
        <v>49</v>
      </c>
      <c r="I2" s="66" t="s">
        <v>203</v>
      </c>
      <c r="J2" s="68" t="s">
        <v>199</v>
      </c>
      <c r="K2" s="72" t="s">
        <v>9</v>
      </c>
      <c r="L2" s="118" t="s">
        <v>204</v>
      </c>
      <c r="M2" s="77" t="s">
        <v>181</v>
      </c>
    </row>
    <row r="3" spans="1:13" ht="18.600000000000001" customHeight="1" x14ac:dyDescent="0.25"/>
    <row r="4" spans="1:13" s="115" customFormat="1" ht="20.25" x14ac:dyDescent="0.3">
      <c r="A4" s="88"/>
      <c r="L4"/>
    </row>
    <row r="5" spans="1:13" s="115" customFormat="1" ht="23.45" customHeight="1" x14ac:dyDescent="0.3">
      <c r="L5" s="87"/>
    </row>
    <row r="6" spans="1:13" s="115" customFormat="1" ht="23.45" customHeight="1" x14ac:dyDescent="0.3">
      <c r="L6" s="87"/>
    </row>
    <row r="7" spans="1:13" s="115" customFormat="1" ht="23.45" customHeight="1" x14ac:dyDescent="0.3">
      <c r="L7" s="87"/>
    </row>
    <row r="8" spans="1:13" s="115" customFormat="1" ht="23.45" customHeight="1" x14ac:dyDescent="0.3">
      <c r="L8" s="87"/>
    </row>
    <row r="9" spans="1:13" s="115" customFormat="1" ht="23.45" customHeight="1" x14ac:dyDescent="0.3">
      <c r="L9" s="87"/>
    </row>
    <row r="10" spans="1:13" s="115" customFormat="1" ht="23.45" customHeight="1" x14ac:dyDescent="0.3">
      <c r="L10" s="87"/>
    </row>
    <row r="11" spans="1:13" s="115" customFormat="1" ht="23.45" customHeight="1" x14ac:dyDescent="0.3">
      <c r="L11" s="87"/>
    </row>
    <row r="12" spans="1:13" s="115" customFormat="1" ht="23.45" customHeight="1" x14ac:dyDescent="0.3">
      <c r="L12" s="87"/>
    </row>
    <row r="13" spans="1:13" s="115" customFormat="1" ht="23.45" customHeight="1" x14ac:dyDescent="0.3">
      <c r="L13" s="87"/>
    </row>
    <row r="14" spans="1:13" s="115" customFormat="1" ht="23.45" customHeight="1" x14ac:dyDescent="0.3">
      <c r="L14" s="87"/>
    </row>
    <row r="15" spans="1:13" s="115" customFormat="1" ht="23.45" customHeight="1" x14ac:dyDescent="0.3">
      <c r="A15" s="89" t="s">
        <v>205</v>
      </c>
      <c r="L15" s="87"/>
    </row>
    <row r="16" spans="1:13" s="115" customFormat="1" ht="23.45" customHeight="1" x14ac:dyDescent="0.3">
      <c r="L16" s="87"/>
    </row>
    <row r="17" spans="12:12" s="115" customFormat="1" ht="23.45" customHeight="1" x14ac:dyDescent="0.3">
      <c r="L17" s="87"/>
    </row>
    <row r="18" spans="12:12" s="115" customFormat="1" ht="23.45" customHeight="1" x14ac:dyDescent="0.3">
      <c r="L18" s="87"/>
    </row>
    <row r="19" spans="12:12" s="115" customFormat="1" ht="23.45" customHeight="1" x14ac:dyDescent="0.3">
      <c r="L19" s="87"/>
    </row>
    <row r="20" spans="12:12" s="115" customFormat="1" ht="23.45" customHeight="1" x14ac:dyDescent="0.3">
      <c r="L20" s="87"/>
    </row>
    <row r="21" spans="12:12" s="115" customFormat="1" ht="23.45" customHeight="1" x14ac:dyDescent="0.3">
      <c r="L21" s="87"/>
    </row>
    <row r="22" spans="12:12" s="87" customFormat="1" ht="23.45" customHeight="1" x14ac:dyDescent="0.3"/>
    <row r="23" spans="12:12" s="87" customFormat="1" ht="23.45" customHeight="1" x14ac:dyDescent="0.3"/>
    <row r="24" spans="12:12" s="87" customFormat="1" ht="23.45" customHeight="1" x14ac:dyDescent="0.3"/>
    <row r="25" spans="12:12" ht="23.45" customHeight="1" x14ac:dyDescent="0.3">
      <c r="L25" s="87"/>
    </row>
    <row r="26" spans="12:12" ht="23.45" customHeight="1" x14ac:dyDescent="0.3">
      <c r="L26" s="87"/>
    </row>
    <row r="27" spans="12:12" ht="23.45" customHeight="1" x14ac:dyDescent="0.3">
      <c r="L27" s="87"/>
    </row>
  </sheetData>
  <customSheetViews>
    <customSheetView guid="{0F79DD5E-22E4-48D4-BCA5-47DC844E0803}" scale="60" hiddenColumns="1" state="hidden">
      <selection activeCell="L1" sqref="L1:L1048576"/>
      <pageMargins left="0.7" right="0.7" top="0.75" bottom="0.75" header="0.3" footer="0.3"/>
    </customSheetView>
  </customSheetView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M27"/>
  <sheetViews>
    <sheetView zoomScale="60" zoomScaleNormal="60" workbookViewId="0">
      <selection activeCell="J6" sqref="J6"/>
    </sheetView>
  </sheetViews>
  <sheetFormatPr defaultRowHeight="15" x14ac:dyDescent="0.25"/>
  <cols>
    <col min="1" max="1" width="31.42578125" customWidth="1"/>
    <col min="2" max="2" width="14.7109375" customWidth="1"/>
    <col min="3" max="3" width="22.42578125" customWidth="1"/>
    <col min="4" max="4" width="9.7109375" customWidth="1"/>
    <col min="5" max="5" width="12.140625" hidden="1" customWidth="1"/>
    <col min="6" max="6" width="15.42578125" customWidth="1"/>
    <col min="7" max="7" width="17.85546875" customWidth="1"/>
    <col min="8" max="8" width="35.28515625" customWidth="1"/>
    <col min="9" max="9" width="34.28515625" bestFit="1" customWidth="1"/>
    <col min="10" max="10" width="48.140625" customWidth="1"/>
    <col min="11" max="11" width="22.140625" customWidth="1"/>
    <col min="12" max="12" width="73.140625" customWidth="1"/>
    <col min="13" max="13" width="21.28515625" customWidth="1"/>
  </cols>
  <sheetData>
    <row r="1" spans="1:13" ht="122.45" customHeight="1" thickBot="1" x14ac:dyDescent="0.3">
      <c r="A1" s="79" t="s">
        <v>194</v>
      </c>
      <c r="B1" s="79" t="s">
        <v>68</v>
      </c>
      <c r="C1" s="80" t="s">
        <v>188</v>
      </c>
      <c r="D1" s="80" t="s">
        <v>116</v>
      </c>
      <c r="E1" s="80" t="s">
        <v>117</v>
      </c>
      <c r="F1" s="80" t="s">
        <v>88</v>
      </c>
      <c r="G1" s="80" t="s">
        <v>89</v>
      </c>
      <c r="H1" s="79" t="s">
        <v>57</v>
      </c>
      <c r="I1" s="79" t="s">
        <v>56</v>
      </c>
      <c r="J1" s="80" t="s">
        <v>132</v>
      </c>
      <c r="K1" s="80" t="s">
        <v>193</v>
      </c>
      <c r="L1" s="79" t="s">
        <v>70</v>
      </c>
      <c r="M1" s="81" t="s">
        <v>175</v>
      </c>
    </row>
    <row r="2" spans="1:13" ht="139.9" customHeight="1" x14ac:dyDescent="0.25">
      <c r="A2" s="69" t="s">
        <v>99</v>
      </c>
      <c r="B2" s="63" t="s">
        <v>92</v>
      </c>
      <c r="C2" s="62" t="s">
        <v>95</v>
      </c>
      <c r="D2" s="63"/>
      <c r="E2" s="63"/>
      <c r="F2" s="64">
        <v>41640</v>
      </c>
      <c r="G2" s="64">
        <v>42662</v>
      </c>
      <c r="H2" s="67">
        <v>540000</v>
      </c>
      <c r="I2" s="66" t="s">
        <v>214</v>
      </c>
      <c r="J2" s="63" t="s">
        <v>9</v>
      </c>
      <c r="K2" s="72">
        <v>11200000</v>
      </c>
      <c r="L2" s="118" t="s">
        <v>220</v>
      </c>
      <c r="M2" s="72">
        <v>540000</v>
      </c>
    </row>
    <row r="3" spans="1:13" ht="18.600000000000001" customHeight="1" x14ac:dyDescent="0.25"/>
    <row r="4" spans="1:13" s="115" customFormat="1" ht="23.45" customHeight="1" x14ac:dyDescent="0.3">
      <c r="L4"/>
    </row>
    <row r="5" spans="1:13" s="115" customFormat="1" ht="23.45" customHeight="1" x14ac:dyDescent="0.3">
      <c r="A5" s="88" t="s">
        <v>215</v>
      </c>
      <c r="L5" s="87"/>
    </row>
    <row r="6" spans="1:13" s="115" customFormat="1" ht="23.45" customHeight="1" x14ac:dyDescent="0.3">
      <c r="L6" s="87"/>
    </row>
    <row r="7" spans="1:13" s="115" customFormat="1" ht="23.45" customHeight="1" x14ac:dyDescent="0.3">
      <c r="L7" s="87"/>
    </row>
    <row r="8" spans="1:13" s="115" customFormat="1" ht="23.45" customHeight="1" x14ac:dyDescent="0.3">
      <c r="L8" s="87"/>
    </row>
    <row r="9" spans="1:13" s="115" customFormat="1" ht="23.45" customHeight="1" x14ac:dyDescent="0.3">
      <c r="L9" s="87"/>
    </row>
    <row r="10" spans="1:13" s="115" customFormat="1" ht="23.45" customHeight="1" x14ac:dyDescent="0.3">
      <c r="I10" s="117"/>
      <c r="L10" s="87"/>
    </row>
    <row r="11" spans="1:13" s="115" customFormat="1" ht="23.45" customHeight="1" x14ac:dyDescent="0.3">
      <c r="I11" s="117"/>
      <c r="L11" s="87"/>
    </row>
    <row r="12" spans="1:13" s="115" customFormat="1" ht="23.45" customHeight="1" x14ac:dyDescent="0.3">
      <c r="I12" s="117"/>
      <c r="L12" s="87"/>
    </row>
    <row r="13" spans="1:13" s="115" customFormat="1" ht="23.45" customHeight="1" x14ac:dyDescent="0.3">
      <c r="I13" s="117"/>
      <c r="L13" s="87"/>
    </row>
    <row r="14" spans="1:13" s="115" customFormat="1" ht="23.45" customHeight="1" x14ac:dyDescent="0.3">
      <c r="I14" s="117"/>
      <c r="L14" s="87"/>
    </row>
    <row r="15" spans="1:13" s="115" customFormat="1" ht="23.45" customHeight="1" x14ac:dyDescent="0.3">
      <c r="A15" s="89" t="s">
        <v>205</v>
      </c>
      <c r="I15" s="117"/>
      <c r="L15" s="87"/>
    </row>
    <row r="16" spans="1:13" s="115" customFormat="1" ht="23.45" customHeight="1" x14ac:dyDescent="0.3">
      <c r="I16" s="117"/>
      <c r="L16" s="87"/>
    </row>
    <row r="17" spans="9:12" s="115" customFormat="1" ht="23.45" customHeight="1" x14ac:dyDescent="0.3">
      <c r="I17" s="117"/>
      <c r="L17" s="87"/>
    </row>
    <row r="18" spans="9:12" s="115" customFormat="1" ht="23.45" customHeight="1" x14ac:dyDescent="0.3">
      <c r="I18" s="117"/>
      <c r="L18" s="87"/>
    </row>
    <row r="19" spans="9:12" s="115" customFormat="1" ht="23.45" customHeight="1" x14ac:dyDescent="0.3">
      <c r="I19" s="117"/>
      <c r="L19" s="87"/>
    </row>
    <row r="20" spans="9:12" s="115" customFormat="1" ht="23.45" customHeight="1" x14ac:dyDescent="0.3">
      <c r="I20" s="117"/>
      <c r="L20" s="87"/>
    </row>
    <row r="21" spans="9:12" s="115" customFormat="1" ht="23.45" customHeight="1" x14ac:dyDescent="0.3">
      <c r="L21" s="87"/>
    </row>
    <row r="22" spans="9:12" s="87" customFormat="1" ht="23.45" customHeight="1" x14ac:dyDescent="0.3"/>
    <row r="23" spans="9:12" s="87" customFormat="1" ht="23.45" customHeight="1" x14ac:dyDescent="0.3"/>
    <row r="24" spans="9:12" s="87" customFormat="1" ht="23.45" customHeight="1" x14ac:dyDescent="0.3"/>
    <row r="25" spans="9:12" ht="23.45" customHeight="1" x14ac:dyDescent="0.3">
      <c r="L25" s="87"/>
    </row>
    <row r="26" spans="9:12" ht="23.45" customHeight="1" x14ac:dyDescent="0.3">
      <c r="L26" s="87"/>
    </row>
    <row r="27" spans="9:12" ht="23.45" customHeight="1" x14ac:dyDescent="0.3">
      <c r="L27" s="87"/>
    </row>
  </sheetData>
  <customSheetViews>
    <customSheetView guid="{0F79DD5E-22E4-48D4-BCA5-47DC844E0803}" scale="60" hiddenColumns="1" state="hidden">
      <selection activeCell="J6" sqref="J6"/>
      <pageMargins left="0.7" right="0.7" top="0.75" bottom="0.75" header="0.3" footer="0.3"/>
    </customSheetView>
  </customSheetView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AK64"/>
  <sheetViews>
    <sheetView topLeftCell="A22" zoomScaleNormal="100" workbookViewId="0">
      <selection activeCell="H10" sqref="H10"/>
    </sheetView>
  </sheetViews>
  <sheetFormatPr defaultColWidth="8.85546875" defaultRowHeight="12.75" x14ac:dyDescent="0.2"/>
  <cols>
    <col min="1" max="1" width="17.7109375" style="243" customWidth="1"/>
    <col min="2" max="2" width="13.7109375" style="243" customWidth="1"/>
    <col min="3" max="3" width="16.42578125" style="243" bestFit="1" customWidth="1"/>
    <col min="4" max="4" width="10.85546875" style="243" bestFit="1" customWidth="1"/>
    <col min="5" max="5" width="13.28515625" style="243" customWidth="1"/>
    <col min="6" max="6" width="20.85546875" style="243" customWidth="1"/>
    <col min="7" max="7" width="31.140625" style="243" customWidth="1"/>
    <col min="8" max="8" width="15" style="243" bestFit="1" customWidth="1"/>
    <col min="9" max="9" width="44.42578125" style="243" customWidth="1"/>
    <col min="10" max="10" width="20.42578125" style="243" bestFit="1" customWidth="1"/>
    <col min="11" max="11" width="22.140625" style="243" customWidth="1"/>
    <col min="12" max="12" width="73.85546875" style="243" customWidth="1"/>
    <col min="13" max="13" width="26.28515625" style="243" customWidth="1"/>
    <col min="14" max="17" width="8.85546875" style="252"/>
    <col min="18" max="37" width="9.140625" style="252" customWidth="1"/>
    <col min="38" max="16384" width="8.85546875" style="243"/>
  </cols>
  <sheetData>
    <row r="1" spans="1:37" s="216" customFormat="1" ht="13.5" thickBot="1" x14ac:dyDescent="0.25">
      <c r="A1" s="244" t="s">
        <v>499</v>
      </c>
      <c r="B1" s="245"/>
      <c r="C1" s="246"/>
      <c r="D1" s="246"/>
      <c r="E1" s="246"/>
      <c r="F1" s="247"/>
      <c r="G1" s="247"/>
      <c r="H1" s="246"/>
      <c r="I1" s="247"/>
      <c r="J1" s="248"/>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7" ht="64.5" thickBot="1" x14ac:dyDescent="0.25">
      <c r="A2" s="217" t="s">
        <v>194</v>
      </c>
      <c r="B2" s="218" t="s">
        <v>68</v>
      </c>
      <c r="C2" s="249" t="s">
        <v>188</v>
      </c>
      <c r="D2" s="249" t="s">
        <v>88</v>
      </c>
      <c r="E2" s="249" t="s">
        <v>89</v>
      </c>
      <c r="F2" s="250" t="s">
        <v>57</v>
      </c>
      <c r="G2" s="250" t="s">
        <v>457</v>
      </c>
      <c r="H2" s="249" t="s">
        <v>193</v>
      </c>
      <c r="I2" s="250" t="s">
        <v>70</v>
      </c>
      <c r="J2" s="251" t="s">
        <v>175</v>
      </c>
      <c r="K2" s="252"/>
      <c r="L2" s="252"/>
      <c r="M2" s="252"/>
      <c r="AI2" s="243"/>
      <c r="AJ2" s="243"/>
      <c r="AK2" s="243"/>
    </row>
    <row r="3" spans="1:37" ht="63.75" x14ac:dyDescent="0.2">
      <c r="A3" s="370" t="s">
        <v>112</v>
      </c>
      <c r="B3" s="223" t="s">
        <v>467</v>
      </c>
      <c r="C3" s="371" t="s">
        <v>170</v>
      </c>
      <c r="D3" s="372">
        <v>43466</v>
      </c>
      <c r="E3" s="372">
        <v>44196</v>
      </c>
      <c r="F3" s="310" t="s">
        <v>49</v>
      </c>
      <c r="G3" s="373" t="s">
        <v>203</v>
      </c>
      <c r="H3" s="374">
        <f>12447277+5120000</f>
        <v>17567277</v>
      </c>
      <c r="I3" s="233" t="s">
        <v>444</v>
      </c>
      <c r="J3" s="310">
        <v>0</v>
      </c>
      <c r="K3" s="252"/>
      <c r="L3" s="252"/>
      <c r="M3" s="252"/>
      <c r="AI3" s="243"/>
      <c r="AJ3" s="243"/>
      <c r="AK3" s="243"/>
    </row>
    <row r="4" spans="1:37" s="252" customFormat="1" x14ac:dyDescent="0.2"/>
    <row r="5" spans="1:37" s="240" customFormat="1" x14ac:dyDescent="0.2">
      <c r="L5" s="252"/>
    </row>
    <row r="6" spans="1:37" s="240" customFormat="1" x14ac:dyDescent="0.2">
      <c r="A6" s="241" t="s">
        <v>216</v>
      </c>
      <c r="L6" s="252"/>
    </row>
    <row r="7" spans="1:37" s="240" customFormat="1" x14ac:dyDescent="0.2">
      <c r="L7" s="252"/>
    </row>
    <row r="8" spans="1:37" s="240" customFormat="1" x14ac:dyDescent="0.2">
      <c r="A8" s="241"/>
      <c r="B8" s="311" t="s">
        <v>314</v>
      </c>
      <c r="C8" s="312"/>
      <c r="D8" s="319"/>
      <c r="E8" s="312"/>
      <c r="F8" s="363"/>
      <c r="L8" s="252"/>
    </row>
    <row r="9" spans="1:37" s="240" customFormat="1" x14ac:dyDescent="0.2">
      <c r="B9" s="295" t="s">
        <v>408</v>
      </c>
      <c r="D9" s="315"/>
      <c r="F9" s="369"/>
    </row>
    <row r="10" spans="1:37" s="240" customFormat="1" x14ac:dyDescent="0.2">
      <c r="B10" s="295" t="s">
        <v>409</v>
      </c>
      <c r="D10" s="315"/>
      <c r="F10" s="369"/>
    </row>
    <row r="11" spans="1:37" s="240" customFormat="1" x14ac:dyDescent="0.2">
      <c r="B11" s="295" t="s">
        <v>410</v>
      </c>
      <c r="D11" s="315"/>
      <c r="F11" s="369"/>
    </row>
    <row r="12" spans="1:37" s="240" customFormat="1" x14ac:dyDescent="0.2">
      <c r="B12" s="295" t="s">
        <v>411</v>
      </c>
      <c r="D12" s="315"/>
      <c r="F12" s="369"/>
    </row>
    <row r="13" spans="1:37" s="240" customFormat="1" x14ac:dyDescent="0.2">
      <c r="B13" s="295" t="s">
        <v>412</v>
      </c>
      <c r="D13" s="315"/>
      <c r="F13" s="369"/>
    </row>
    <row r="14" spans="1:37" s="240" customFormat="1" x14ac:dyDescent="0.2">
      <c r="B14" s="295" t="s">
        <v>413</v>
      </c>
      <c r="D14" s="315"/>
      <c r="F14" s="369"/>
    </row>
    <row r="15" spans="1:37" s="240" customFormat="1" x14ac:dyDescent="0.2">
      <c r="B15" s="295" t="s">
        <v>414</v>
      </c>
      <c r="D15" s="315"/>
      <c r="F15" s="369"/>
    </row>
    <row r="16" spans="1:37" s="240" customFormat="1" x14ac:dyDescent="0.2">
      <c r="A16" s="256"/>
      <c r="B16" s="295" t="s">
        <v>415</v>
      </c>
      <c r="D16" s="315"/>
      <c r="F16" s="369"/>
    </row>
    <row r="17" spans="1:13" s="240" customFormat="1" x14ac:dyDescent="0.2">
      <c r="B17" s="295" t="s">
        <v>416</v>
      </c>
      <c r="D17" s="315"/>
      <c r="F17" s="369"/>
    </row>
    <row r="18" spans="1:13" s="240" customFormat="1" x14ac:dyDescent="0.2">
      <c r="B18" s="295" t="s">
        <v>417</v>
      </c>
      <c r="D18" s="315"/>
      <c r="F18" s="369"/>
    </row>
    <row r="19" spans="1:13" s="240" customFormat="1" x14ac:dyDescent="0.2">
      <c r="B19" s="295" t="s">
        <v>418</v>
      </c>
      <c r="D19" s="369"/>
      <c r="F19" s="369"/>
    </row>
    <row r="20" spans="1:13" s="240" customFormat="1" x14ac:dyDescent="0.2">
      <c r="B20" s="295" t="s">
        <v>419</v>
      </c>
      <c r="D20" s="369"/>
      <c r="F20" s="369"/>
    </row>
    <row r="21" spans="1:13" s="240" customFormat="1" x14ac:dyDescent="0.2">
      <c r="B21" s="295" t="s">
        <v>420</v>
      </c>
      <c r="D21" s="369"/>
      <c r="F21" s="369"/>
    </row>
    <row r="22" spans="1:13" s="240" customFormat="1" x14ac:dyDescent="0.2">
      <c r="B22" s="295" t="s">
        <v>424</v>
      </c>
      <c r="D22" s="315"/>
      <c r="F22" s="369"/>
    </row>
    <row r="23" spans="1:13" s="240" customFormat="1" x14ac:dyDescent="0.2">
      <c r="B23" s="295" t="s">
        <v>421</v>
      </c>
      <c r="D23" s="315"/>
      <c r="F23" s="369"/>
    </row>
    <row r="24" spans="1:13" s="240" customFormat="1" x14ac:dyDescent="0.2">
      <c r="B24" s="295" t="s">
        <v>378</v>
      </c>
      <c r="D24" s="315"/>
      <c r="F24" s="369"/>
    </row>
    <row r="25" spans="1:13" s="240" customFormat="1" x14ac:dyDescent="0.2">
      <c r="B25" s="295" t="s">
        <v>422</v>
      </c>
      <c r="D25" s="315"/>
      <c r="F25" s="369"/>
    </row>
    <row r="26" spans="1:13" s="240" customFormat="1" x14ac:dyDescent="0.2">
      <c r="B26" s="317" t="s">
        <v>423</v>
      </c>
      <c r="C26" s="278"/>
      <c r="D26" s="318"/>
      <c r="E26" s="278"/>
      <c r="F26" s="375"/>
    </row>
    <row r="27" spans="1:13" s="240" customFormat="1" x14ac:dyDescent="0.2"/>
    <row r="28" spans="1:13" s="240" customFormat="1" x14ac:dyDescent="0.2">
      <c r="M28" s="252"/>
    </row>
    <row r="29" spans="1:13" s="240" customFormat="1" x14ac:dyDescent="0.2">
      <c r="M29" s="252"/>
    </row>
    <row r="30" spans="1:13" s="252" customFormat="1" x14ac:dyDescent="0.2">
      <c r="A30" s="257" t="s">
        <v>276</v>
      </c>
      <c r="B30" s="544" t="s">
        <v>502</v>
      </c>
      <c r="C30" s="544"/>
      <c r="D30" s="544"/>
      <c r="E30" s="544"/>
      <c r="F30" s="544"/>
      <c r="G30" s="544"/>
      <c r="H30" s="544"/>
      <c r="I30" s="544"/>
      <c r="J30" s="544"/>
      <c r="K30" s="544"/>
      <c r="L30" s="544"/>
    </row>
    <row r="31" spans="1:13" s="252" customFormat="1" x14ac:dyDescent="0.2">
      <c r="B31" s="544"/>
      <c r="C31" s="544"/>
      <c r="D31" s="544"/>
      <c r="E31" s="544"/>
      <c r="F31" s="544"/>
      <c r="G31" s="544"/>
      <c r="H31" s="544"/>
      <c r="I31" s="544"/>
      <c r="J31" s="544"/>
      <c r="K31" s="544"/>
      <c r="L31" s="544"/>
    </row>
    <row r="32" spans="1:13" s="252" customFormat="1" x14ac:dyDescent="0.2">
      <c r="A32" s="256"/>
      <c r="B32" s="544"/>
      <c r="C32" s="544"/>
      <c r="D32" s="544"/>
      <c r="E32" s="544"/>
      <c r="F32" s="544"/>
      <c r="G32" s="544"/>
      <c r="H32" s="544"/>
      <c r="I32" s="544"/>
      <c r="J32" s="544"/>
      <c r="K32" s="544"/>
      <c r="L32" s="544"/>
    </row>
    <row r="33" s="252" customFormat="1" x14ac:dyDescent="0.2"/>
    <row r="34" s="252" customFormat="1" x14ac:dyDescent="0.2"/>
    <row r="35" s="252" customFormat="1" x14ac:dyDescent="0.2"/>
    <row r="36" s="252" customFormat="1" x14ac:dyDescent="0.2"/>
    <row r="37" s="252" customFormat="1" x14ac:dyDescent="0.2"/>
    <row r="38" s="252" customFormat="1" x14ac:dyDescent="0.2"/>
    <row r="39" s="252" customFormat="1" x14ac:dyDescent="0.2"/>
    <row r="40" s="252" customFormat="1" x14ac:dyDescent="0.2"/>
    <row r="41" s="252" customFormat="1" x14ac:dyDescent="0.2"/>
    <row r="42" s="252" customFormat="1" x14ac:dyDescent="0.2"/>
    <row r="43" s="252" customFormat="1" x14ac:dyDescent="0.2"/>
    <row r="44" s="252" customFormat="1" x14ac:dyDescent="0.2"/>
    <row r="45" s="252" customFormat="1" x14ac:dyDescent="0.2"/>
    <row r="46" s="252" customFormat="1" x14ac:dyDescent="0.2"/>
    <row r="47" s="252" customFormat="1" x14ac:dyDescent="0.2"/>
    <row r="48" s="252" customFormat="1" x14ac:dyDescent="0.2"/>
    <row r="49" s="252" customFormat="1" x14ac:dyDescent="0.2"/>
    <row r="50" s="252" customFormat="1" x14ac:dyDescent="0.2"/>
    <row r="51" s="252" customFormat="1" x14ac:dyDescent="0.2"/>
    <row r="52" s="252" customFormat="1" x14ac:dyDescent="0.2"/>
    <row r="53" s="252" customFormat="1" x14ac:dyDescent="0.2"/>
    <row r="54" s="252" customFormat="1" x14ac:dyDescent="0.2"/>
    <row r="55" s="252" customFormat="1" x14ac:dyDescent="0.2"/>
    <row r="56" s="252" customFormat="1" x14ac:dyDescent="0.2"/>
    <row r="57" s="252" customFormat="1" x14ac:dyDescent="0.2"/>
    <row r="58" s="252" customFormat="1" x14ac:dyDescent="0.2"/>
    <row r="59" s="252" customFormat="1" x14ac:dyDescent="0.2"/>
    <row r="60" s="252" customFormat="1" x14ac:dyDescent="0.2"/>
    <row r="61" s="252" customFormat="1" x14ac:dyDescent="0.2"/>
    <row r="62" s="252" customFormat="1" x14ac:dyDescent="0.2"/>
    <row r="63" s="252" customFormat="1" x14ac:dyDescent="0.2"/>
    <row r="64" s="252" customFormat="1" x14ac:dyDescent="0.2"/>
  </sheetData>
  <customSheetViews>
    <customSheetView guid="{0F79DD5E-22E4-48D4-BCA5-47DC844E0803}" scale="60" hiddenColumns="1">
      <selection activeCell="A7" sqref="A7:G7"/>
      <pageMargins left="0.7" right="0.7" top="0.75" bottom="0.75" header="0.3" footer="0.3"/>
    </customSheetView>
  </customSheetViews>
  <mergeCells count="1">
    <mergeCell ref="B30:L3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dimension ref="A1:AB89"/>
  <sheetViews>
    <sheetView topLeftCell="A22" zoomScale="60" zoomScaleNormal="60" workbookViewId="0">
      <selection activeCell="L19" sqref="L19"/>
    </sheetView>
  </sheetViews>
  <sheetFormatPr defaultRowHeight="15" x14ac:dyDescent="0.25"/>
  <cols>
    <col min="1" max="1" width="30.85546875" customWidth="1"/>
    <col min="2" max="2" width="14.7109375" customWidth="1"/>
    <col min="3" max="3" width="22.42578125" customWidth="1"/>
    <col min="4" max="4" width="9.7109375" customWidth="1"/>
    <col min="5" max="5" width="12.140625" hidden="1" customWidth="1"/>
    <col min="6" max="6" width="15.42578125" customWidth="1"/>
    <col min="7" max="7" width="17.85546875" customWidth="1"/>
    <col min="8" max="8" width="35.28515625" customWidth="1"/>
    <col min="9" max="9" width="31.42578125" bestFit="1" customWidth="1"/>
    <col min="10" max="10" width="50.140625" customWidth="1"/>
    <col min="11" max="11" width="22.140625" customWidth="1"/>
    <col min="12" max="12" width="73.85546875" customWidth="1"/>
    <col min="13" max="13" width="21.28515625" customWidth="1"/>
    <col min="14" max="14" width="13.140625" style="129" customWidth="1"/>
    <col min="15" max="28" width="8.85546875" style="129"/>
  </cols>
  <sheetData>
    <row r="1" spans="1:28" s="56" customFormat="1" ht="19.5" thickBot="1" x14ac:dyDescent="0.35">
      <c r="A1" s="127" t="s">
        <v>305</v>
      </c>
      <c r="B1" s="128"/>
      <c r="C1" s="126"/>
      <c r="D1" s="126"/>
      <c r="E1" s="126"/>
      <c r="F1" s="126"/>
      <c r="G1" s="126"/>
      <c r="H1" s="125"/>
      <c r="I1" s="125"/>
      <c r="J1" s="126"/>
      <c r="K1" s="126"/>
      <c r="L1" s="125"/>
      <c r="M1" s="126"/>
      <c r="N1" s="153"/>
      <c r="O1" s="58"/>
      <c r="P1" s="58"/>
      <c r="Q1" s="58"/>
      <c r="R1" s="58"/>
      <c r="S1" s="58"/>
      <c r="T1" s="58"/>
      <c r="U1" s="58"/>
      <c r="V1" s="58"/>
      <c r="W1" s="58"/>
      <c r="X1" s="58"/>
      <c r="Y1" s="58"/>
      <c r="Z1" s="58"/>
      <c r="AA1" s="58"/>
      <c r="AB1" s="58"/>
    </row>
    <row r="2" spans="1:28" ht="122.45" customHeight="1" thickBot="1" x14ac:dyDescent="0.3">
      <c r="A2" s="122" t="s">
        <v>194</v>
      </c>
      <c r="B2" s="122" t="s">
        <v>68</v>
      </c>
      <c r="C2" s="123" t="s">
        <v>188</v>
      </c>
      <c r="D2" s="123" t="s">
        <v>116</v>
      </c>
      <c r="E2" s="123" t="s">
        <v>117</v>
      </c>
      <c r="F2" s="123" t="s">
        <v>88</v>
      </c>
      <c r="G2" s="123" t="s">
        <v>89</v>
      </c>
      <c r="H2" s="122" t="s">
        <v>57</v>
      </c>
      <c r="I2" s="122" t="s">
        <v>202</v>
      </c>
      <c r="J2" s="123" t="s">
        <v>132</v>
      </c>
      <c r="K2" s="123" t="s">
        <v>193</v>
      </c>
      <c r="L2" s="122" t="s">
        <v>70</v>
      </c>
      <c r="M2" s="124" t="s">
        <v>175</v>
      </c>
    </row>
    <row r="3" spans="1:28" ht="126" x14ac:dyDescent="0.25">
      <c r="A3" s="60" t="s">
        <v>2</v>
      </c>
      <c r="B3" s="63" t="s">
        <v>92</v>
      </c>
      <c r="C3" s="62" t="s">
        <v>95</v>
      </c>
      <c r="D3" s="63"/>
      <c r="E3" s="63"/>
      <c r="F3" s="64">
        <v>38991</v>
      </c>
      <c r="G3" s="64">
        <v>42675</v>
      </c>
      <c r="H3" s="116" t="s">
        <v>200</v>
      </c>
      <c r="I3" s="63" t="s">
        <v>217</v>
      </c>
      <c r="J3" s="63" t="s">
        <v>9</v>
      </c>
      <c r="K3" s="72" t="s">
        <v>9</v>
      </c>
      <c r="L3" s="118" t="s">
        <v>313</v>
      </c>
      <c r="M3" s="72">
        <f>M50</f>
        <v>1843487.4699999997</v>
      </c>
    </row>
    <row r="4" spans="1:28" s="129" customFormat="1" ht="18.600000000000001" customHeight="1" x14ac:dyDescent="0.25"/>
    <row r="5" spans="1:28" s="130" customFormat="1" ht="23.45" customHeight="1" x14ac:dyDescent="0.3">
      <c r="I5" s="198" t="s">
        <v>302</v>
      </c>
      <c r="J5" s="199" t="s">
        <v>303</v>
      </c>
      <c r="K5" s="199" t="s">
        <v>301</v>
      </c>
      <c r="L5" s="199" t="s">
        <v>307</v>
      </c>
      <c r="M5" s="200" t="s">
        <v>11</v>
      </c>
    </row>
    <row r="6" spans="1:28" s="130" customFormat="1" ht="23.45" customHeight="1" x14ac:dyDescent="0.3">
      <c r="I6" s="187">
        <v>6391</v>
      </c>
      <c r="J6" s="188" t="s">
        <v>312</v>
      </c>
      <c r="K6" s="201">
        <v>42755</v>
      </c>
      <c r="L6" s="188">
        <v>358506</v>
      </c>
      <c r="M6" s="202">
        <v>12300.2</v>
      </c>
    </row>
    <row r="7" spans="1:28" s="130" customFormat="1" ht="23.45" customHeight="1" x14ac:dyDescent="0.3">
      <c r="I7" s="191">
        <v>6391</v>
      </c>
      <c r="J7" s="181" t="s">
        <v>312</v>
      </c>
      <c r="K7" s="203">
        <v>42663</v>
      </c>
      <c r="L7" s="181">
        <v>357199</v>
      </c>
      <c r="M7" s="205">
        <v>39899.72</v>
      </c>
    </row>
    <row r="8" spans="1:28" s="130" customFormat="1" ht="23.45" customHeight="1" x14ac:dyDescent="0.3">
      <c r="I8" s="191">
        <v>6391</v>
      </c>
      <c r="J8" s="181" t="s">
        <v>312</v>
      </c>
      <c r="K8" s="203">
        <v>42578</v>
      </c>
      <c r="L8" s="181">
        <v>355970</v>
      </c>
      <c r="M8" s="205">
        <v>41562.400000000001</v>
      </c>
    </row>
    <row r="9" spans="1:28" s="130" customFormat="1" ht="23.45" customHeight="1" x14ac:dyDescent="0.3">
      <c r="I9" s="191">
        <v>6391</v>
      </c>
      <c r="J9" s="181" t="s">
        <v>312</v>
      </c>
      <c r="K9" s="203">
        <v>42480</v>
      </c>
      <c r="L9" s="181">
        <v>354562</v>
      </c>
      <c r="M9" s="205">
        <v>38828.15</v>
      </c>
    </row>
    <row r="10" spans="1:28" s="130" customFormat="1" ht="23.45" customHeight="1" x14ac:dyDescent="0.3">
      <c r="I10" s="191">
        <v>6391</v>
      </c>
      <c r="J10" s="181" t="s">
        <v>312</v>
      </c>
      <c r="K10" s="203">
        <v>42391</v>
      </c>
      <c r="L10" s="181">
        <v>353405</v>
      </c>
      <c r="M10" s="205">
        <v>54595.07</v>
      </c>
    </row>
    <row r="11" spans="1:28" s="130" customFormat="1" ht="23.45" customHeight="1" x14ac:dyDescent="0.3">
      <c r="I11" s="191">
        <v>6391</v>
      </c>
      <c r="J11" s="181" t="s">
        <v>312</v>
      </c>
      <c r="K11" s="203">
        <v>42277</v>
      </c>
      <c r="L11" s="181">
        <v>352255</v>
      </c>
      <c r="M11" s="205">
        <v>38930.239999999998</v>
      </c>
    </row>
    <row r="12" spans="1:28" s="130" customFormat="1" ht="23.45" customHeight="1" x14ac:dyDescent="0.3">
      <c r="I12" s="191">
        <v>6391</v>
      </c>
      <c r="J12" s="181" t="s">
        <v>312</v>
      </c>
      <c r="K12" s="203">
        <v>42205</v>
      </c>
      <c r="L12" s="181">
        <v>350803</v>
      </c>
      <c r="M12" s="205">
        <v>40734.06</v>
      </c>
    </row>
    <row r="13" spans="1:28" s="130" customFormat="1" ht="23.45" customHeight="1" x14ac:dyDescent="0.3">
      <c r="I13" s="191">
        <v>6391</v>
      </c>
      <c r="J13" s="181" t="s">
        <v>312</v>
      </c>
      <c r="K13" s="203">
        <v>42116</v>
      </c>
      <c r="L13" s="181">
        <v>349604</v>
      </c>
      <c r="M13" s="205">
        <v>37363.25</v>
      </c>
    </row>
    <row r="14" spans="1:28" s="130" customFormat="1" ht="23.45" customHeight="1" x14ac:dyDescent="0.3">
      <c r="A14" s="143"/>
      <c r="I14" s="191">
        <v>6391</v>
      </c>
      <c r="J14" s="181" t="s">
        <v>312</v>
      </c>
      <c r="K14" s="203">
        <v>42026</v>
      </c>
      <c r="L14" s="181">
        <v>348510</v>
      </c>
      <c r="M14" s="205">
        <v>53591.5</v>
      </c>
    </row>
    <row r="15" spans="1:28" s="130" customFormat="1" ht="23.45" customHeight="1" x14ac:dyDescent="0.3">
      <c r="I15" s="191">
        <v>6391</v>
      </c>
      <c r="J15" s="181" t="s">
        <v>312</v>
      </c>
      <c r="K15" s="203">
        <v>41932</v>
      </c>
      <c r="L15" s="181">
        <v>347448</v>
      </c>
      <c r="M15" s="205">
        <v>38602.080000000002</v>
      </c>
    </row>
    <row r="16" spans="1:28" s="130" customFormat="1" ht="23.45" customHeight="1" x14ac:dyDescent="0.3">
      <c r="I16" s="191">
        <v>6391</v>
      </c>
      <c r="J16" s="181" t="s">
        <v>312</v>
      </c>
      <c r="K16" s="203">
        <v>41851</v>
      </c>
      <c r="L16" s="181">
        <v>346421</v>
      </c>
      <c r="M16" s="205">
        <v>40615.53</v>
      </c>
    </row>
    <row r="17" spans="9:13" s="130" customFormat="1" ht="23.45" customHeight="1" x14ac:dyDescent="0.3">
      <c r="I17" s="191">
        <v>6391</v>
      </c>
      <c r="J17" s="181" t="s">
        <v>312</v>
      </c>
      <c r="K17" s="203">
        <v>41751</v>
      </c>
      <c r="L17" s="181">
        <v>344535</v>
      </c>
      <c r="M17" s="205">
        <v>35537.199999999997</v>
      </c>
    </row>
    <row r="18" spans="9:13" s="130" customFormat="1" ht="23.45" customHeight="1" x14ac:dyDescent="0.3">
      <c r="I18" s="191">
        <v>6391</v>
      </c>
      <c r="J18" s="181" t="s">
        <v>312</v>
      </c>
      <c r="K18" s="203">
        <v>41660</v>
      </c>
      <c r="L18" s="181">
        <v>343288</v>
      </c>
      <c r="M18" s="205">
        <v>52183.23</v>
      </c>
    </row>
    <row r="19" spans="9:13" s="130" customFormat="1" ht="23.45" customHeight="1" x14ac:dyDescent="0.3">
      <c r="I19" s="191">
        <v>6391</v>
      </c>
      <c r="J19" s="181" t="s">
        <v>312</v>
      </c>
      <c r="K19" s="203">
        <v>41591</v>
      </c>
      <c r="L19" s="181">
        <v>342145</v>
      </c>
      <c r="M19" s="205">
        <v>37599.75</v>
      </c>
    </row>
    <row r="20" spans="9:13" s="130" customFormat="1" ht="23.45" customHeight="1" x14ac:dyDescent="0.3">
      <c r="I20" s="191">
        <v>6391</v>
      </c>
      <c r="J20" s="181" t="s">
        <v>312</v>
      </c>
      <c r="K20" s="203">
        <v>41491</v>
      </c>
      <c r="L20" s="181">
        <v>340611</v>
      </c>
      <c r="M20" s="205">
        <v>39767.839999999997</v>
      </c>
    </row>
    <row r="21" spans="9:13" s="130" customFormat="1" ht="23.45" customHeight="1" x14ac:dyDescent="0.3">
      <c r="I21" s="191">
        <v>6391</v>
      </c>
      <c r="J21" s="181" t="s">
        <v>312</v>
      </c>
      <c r="K21" s="203">
        <v>41389</v>
      </c>
      <c r="L21" s="181">
        <v>339156</v>
      </c>
      <c r="M21" s="205">
        <v>39791.03</v>
      </c>
    </row>
    <row r="22" spans="9:13" s="130" customFormat="1" ht="23.45" customHeight="1" x14ac:dyDescent="0.3">
      <c r="I22" s="191">
        <v>6391</v>
      </c>
      <c r="J22" s="181" t="s">
        <v>312</v>
      </c>
      <c r="K22" s="203">
        <v>41289</v>
      </c>
      <c r="L22" s="181">
        <v>337862</v>
      </c>
      <c r="M22" s="205">
        <v>52096.46</v>
      </c>
    </row>
    <row r="23" spans="9:13" s="130" customFormat="1" ht="23.45" customHeight="1" x14ac:dyDescent="0.3">
      <c r="I23" s="191">
        <v>6391</v>
      </c>
      <c r="J23" s="181" t="s">
        <v>312</v>
      </c>
      <c r="K23" s="203">
        <v>41205</v>
      </c>
      <c r="L23" s="181">
        <v>336585</v>
      </c>
      <c r="M23" s="205">
        <v>37214.99</v>
      </c>
    </row>
    <row r="24" spans="9:13" s="130" customFormat="1" ht="23.45" customHeight="1" x14ac:dyDescent="0.3">
      <c r="I24" s="191">
        <v>6391</v>
      </c>
      <c r="J24" s="181" t="s">
        <v>312</v>
      </c>
      <c r="K24" s="203">
        <v>41127</v>
      </c>
      <c r="L24" s="181">
        <v>335306</v>
      </c>
      <c r="M24" s="205">
        <v>40522.19</v>
      </c>
    </row>
    <row r="25" spans="9:13" s="130" customFormat="1" ht="23.45" customHeight="1" x14ac:dyDescent="0.3">
      <c r="I25" s="191">
        <v>6391</v>
      </c>
      <c r="J25" s="181" t="s">
        <v>312</v>
      </c>
      <c r="K25" s="203">
        <v>41022</v>
      </c>
      <c r="L25" s="181">
        <v>333885</v>
      </c>
      <c r="M25" s="205">
        <v>36550.58</v>
      </c>
    </row>
    <row r="26" spans="9:13" s="130" customFormat="1" ht="23.45" customHeight="1" x14ac:dyDescent="0.3">
      <c r="I26" s="191">
        <v>6391</v>
      </c>
      <c r="J26" s="181" t="s">
        <v>312</v>
      </c>
      <c r="K26" s="203">
        <v>40933</v>
      </c>
      <c r="L26" s="181">
        <v>332449</v>
      </c>
      <c r="M26" s="205">
        <v>50666.98</v>
      </c>
    </row>
    <row r="27" spans="9:13" s="130" customFormat="1" ht="23.45" customHeight="1" x14ac:dyDescent="0.3">
      <c r="I27" s="191">
        <v>6391</v>
      </c>
      <c r="J27" s="181" t="s">
        <v>312</v>
      </c>
      <c r="K27" s="203">
        <v>40836</v>
      </c>
      <c r="L27" s="181">
        <v>330968</v>
      </c>
      <c r="M27" s="205">
        <v>35900.629999999997</v>
      </c>
    </row>
    <row r="28" spans="9:13" s="130" customFormat="1" ht="23.45" customHeight="1" x14ac:dyDescent="0.3">
      <c r="I28" s="191">
        <v>6391</v>
      </c>
      <c r="J28" s="181" t="s">
        <v>312</v>
      </c>
      <c r="K28" s="203">
        <v>40763</v>
      </c>
      <c r="L28" s="181">
        <v>329639</v>
      </c>
      <c r="M28" s="205">
        <v>39464.959999999999</v>
      </c>
    </row>
    <row r="29" spans="9:13" s="130" customFormat="1" ht="23.45" customHeight="1" x14ac:dyDescent="0.3">
      <c r="I29" s="191">
        <v>6391</v>
      </c>
      <c r="J29" s="181" t="s">
        <v>312</v>
      </c>
      <c r="K29" s="203">
        <v>40655</v>
      </c>
      <c r="L29" s="181">
        <v>328070</v>
      </c>
      <c r="M29" s="205">
        <v>35465.480000000003</v>
      </c>
    </row>
    <row r="30" spans="9:13" s="130" customFormat="1" ht="23.45" customHeight="1" x14ac:dyDescent="0.3">
      <c r="I30" s="191">
        <v>6391</v>
      </c>
      <c r="J30" s="181" t="s">
        <v>312</v>
      </c>
      <c r="K30" s="203">
        <v>40569</v>
      </c>
      <c r="L30" s="181">
        <v>326557</v>
      </c>
      <c r="M30" s="205">
        <v>51915.98</v>
      </c>
    </row>
    <row r="31" spans="9:13" s="130" customFormat="1" ht="23.45" customHeight="1" x14ac:dyDescent="0.3">
      <c r="I31" s="191">
        <v>6391</v>
      </c>
      <c r="J31" s="181" t="s">
        <v>312</v>
      </c>
      <c r="K31" s="203">
        <v>40479</v>
      </c>
      <c r="L31" s="181">
        <v>325089</v>
      </c>
      <c r="M31" s="205">
        <v>35962.54</v>
      </c>
    </row>
    <row r="32" spans="9:13" s="130" customFormat="1" ht="23.45" customHeight="1" x14ac:dyDescent="0.3">
      <c r="I32" s="191">
        <v>6391</v>
      </c>
      <c r="J32" s="181" t="s">
        <v>312</v>
      </c>
      <c r="K32" s="203">
        <v>40394</v>
      </c>
      <c r="L32" s="181">
        <v>323407</v>
      </c>
      <c r="M32" s="205">
        <v>37660.75</v>
      </c>
    </row>
    <row r="33" spans="9:13" s="130" customFormat="1" ht="23.45" customHeight="1" x14ac:dyDescent="0.3">
      <c r="I33" s="191">
        <v>6391</v>
      </c>
      <c r="J33" s="181" t="s">
        <v>312</v>
      </c>
      <c r="K33" s="203">
        <v>40288</v>
      </c>
      <c r="L33" s="181">
        <v>321086</v>
      </c>
      <c r="M33" s="205">
        <v>36809.94</v>
      </c>
    </row>
    <row r="34" spans="9:13" s="130" customFormat="1" ht="23.45" customHeight="1" x14ac:dyDescent="0.3">
      <c r="I34" s="191">
        <v>6391</v>
      </c>
      <c r="J34" s="181" t="s">
        <v>312</v>
      </c>
      <c r="K34" s="203">
        <v>40199</v>
      </c>
      <c r="L34" s="181">
        <v>318875</v>
      </c>
      <c r="M34" s="205">
        <v>51520.04</v>
      </c>
    </row>
    <row r="35" spans="9:13" s="130" customFormat="1" ht="23.45" customHeight="1" x14ac:dyDescent="0.3">
      <c r="I35" s="191">
        <v>6391</v>
      </c>
      <c r="J35" s="181" t="s">
        <v>312</v>
      </c>
      <c r="K35" s="203">
        <v>40107</v>
      </c>
      <c r="L35" s="181">
        <v>316871</v>
      </c>
      <c r="M35" s="205">
        <v>34455.75</v>
      </c>
    </row>
    <row r="36" spans="9:13" s="130" customFormat="1" ht="23.45" customHeight="1" x14ac:dyDescent="0.3">
      <c r="I36" s="191">
        <v>6391</v>
      </c>
      <c r="J36" s="181" t="s">
        <v>312</v>
      </c>
      <c r="K36" s="203">
        <v>40015</v>
      </c>
      <c r="L36" s="181">
        <v>313399</v>
      </c>
      <c r="M36" s="205">
        <v>38040.980000000003</v>
      </c>
    </row>
    <row r="37" spans="9:13" s="130" customFormat="1" ht="23.45" customHeight="1" x14ac:dyDescent="0.3">
      <c r="I37" s="191">
        <v>6391</v>
      </c>
      <c r="J37" s="181" t="s">
        <v>312</v>
      </c>
      <c r="K37" s="203">
        <v>39938</v>
      </c>
      <c r="L37" s="181">
        <v>310823</v>
      </c>
      <c r="M37" s="205">
        <v>36838.28</v>
      </c>
    </row>
    <row r="38" spans="9:13" s="130" customFormat="1" ht="23.45" customHeight="1" x14ac:dyDescent="0.3">
      <c r="I38" s="191">
        <v>6391</v>
      </c>
      <c r="J38" s="181" t="s">
        <v>312</v>
      </c>
      <c r="K38" s="203">
        <v>39835</v>
      </c>
      <c r="L38" s="181">
        <v>307158</v>
      </c>
      <c r="M38" s="205">
        <v>55519.27</v>
      </c>
    </row>
    <row r="39" spans="9:13" s="130" customFormat="1" ht="23.45" customHeight="1" x14ac:dyDescent="0.3">
      <c r="I39" s="191">
        <v>6391</v>
      </c>
      <c r="J39" s="181" t="s">
        <v>312</v>
      </c>
      <c r="K39" s="203">
        <v>40015</v>
      </c>
      <c r="L39" s="181">
        <v>313399</v>
      </c>
      <c r="M39" s="205">
        <v>38040.980000000003</v>
      </c>
    </row>
    <row r="40" spans="9:13" s="130" customFormat="1" ht="23.45" customHeight="1" x14ac:dyDescent="0.3">
      <c r="I40" s="191">
        <v>6391</v>
      </c>
      <c r="J40" s="181" t="s">
        <v>312</v>
      </c>
      <c r="K40" s="203">
        <v>39938</v>
      </c>
      <c r="L40" s="181">
        <v>310823</v>
      </c>
      <c r="M40" s="205">
        <v>36838.28</v>
      </c>
    </row>
    <row r="41" spans="9:13" s="130" customFormat="1" ht="23.45" customHeight="1" x14ac:dyDescent="0.3">
      <c r="I41" s="191">
        <v>6391</v>
      </c>
      <c r="J41" s="181" t="s">
        <v>312</v>
      </c>
      <c r="K41" s="203">
        <v>39835</v>
      </c>
      <c r="L41" s="181">
        <v>307158</v>
      </c>
      <c r="M41" s="205">
        <v>55519.27</v>
      </c>
    </row>
    <row r="42" spans="9:13" s="130" customFormat="1" ht="23.45" customHeight="1" x14ac:dyDescent="0.3">
      <c r="I42" s="191">
        <v>6391</v>
      </c>
      <c r="J42" s="181" t="s">
        <v>312</v>
      </c>
      <c r="K42" s="203">
        <v>39721</v>
      </c>
      <c r="L42" s="181">
        <v>303893</v>
      </c>
      <c r="M42" s="205">
        <v>40540.89</v>
      </c>
    </row>
    <row r="43" spans="9:13" s="130" customFormat="1" ht="23.45" customHeight="1" x14ac:dyDescent="0.3">
      <c r="I43" s="191">
        <v>6391</v>
      </c>
      <c r="J43" s="181" t="s">
        <v>312</v>
      </c>
      <c r="K43" s="203">
        <v>39654</v>
      </c>
      <c r="L43" s="181">
        <v>300723</v>
      </c>
      <c r="M43" s="205">
        <v>43517.65</v>
      </c>
    </row>
    <row r="44" spans="9:13" s="130" customFormat="1" ht="23.45" customHeight="1" x14ac:dyDescent="0.3">
      <c r="I44" s="191">
        <v>6391</v>
      </c>
      <c r="J44" s="181" t="s">
        <v>312</v>
      </c>
      <c r="K44" s="203">
        <v>39560</v>
      </c>
      <c r="L44" s="181">
        <v>297469</v>
      </c>
      <c r="M44" s="205">
        <v>39457.19</v>
      </c>
    </row>
    <row r="45" spans="9:13" s="130" customFormat="1" ht="23.45" customHeight="1" x14ac:dyDescent="0.3">
      <c r="I45" s="191">
        <v>6391</v>
      </c>
      <c r="J45" s="181" t="s">
        <v>312</v>
      </c>
      <c r="K45" s="203">
        <v>39469</v>
      </c>
      <c r="L45" s="181">
        <v>294197</v>
      </c>
      <c r="M45" s="205">
        <v>57030.33</v>
      </c>
    </row>
    <row r="46" spans="9:13" s="130" customFormat="1" ht="23.45" customHeight="1" x14ac:dyDescent="0.3">
      <c r="I46" s="191">
        <v>6391</v>
      </c>
      <c r="J46" s="181" t="s">
        <v>312</v>
      </c>
      <c r="K46" s="203">
        <v>39355</v>
      </c>
      <c r="L46" s="181">
        <v>291014</v>
      </c>
      <c r="M46" s="205">
        <v>41588.29</v>
      </c>
    </row>
    <row r="47" spans="9:13" s="130" customFormat="1" ht="23.45" customHeight="1" x14ac:dyDescent="0.3">
      <c r="I47" s="191">
        <v>6391</v>
      </c>
      <c r="J47" s="181" t="s">
        <v>312</v>
      </c>
      <c r="K47" s="203">
        <v>39263</v>
      </c>
      <c r="L47" s="181">
        <v>290761</v>
      </c>
      <c r="M47" s="205">
        <v>41083.269999999997</v>
      </c>
    </row>
    <row r="48" spans="9:13" s="130" customFormat="1" ht="23.45" customHeight="1" x14ac:dyDescent="0.3">
      <c r="I48" s="191">
        <v>6391</v>
      </c>
      <c r="J48" s="181" t="s">
        <v>312</v>
      </c>
      <c r="K48" s="203">
        <v>39172</v>
      </c>
      <c r="L48" s="181">
        <v>285268</v>
      </c>
      <c r="M48" s="205">
        <v>41794.43</v>
      </c>
    </row>
    <row r="49" spans="1:13" s="130" customFormat="1" ht="23.45" customHeight="1" x14ac:dyDescent="0.3">
      <c r="I49" s="191">
        <v>6391</v>
      </c>
      <c r="J49" s="181" t="s">
        <v>312</v>
      </c>
      <c r="K49" s="203">
        <v>39118</v>
      </c>
      <c r="L49" s="181">
        <v>281479</v>
      </c>
      <c r="M49" s="205">
        <v>59569.84</v>
      </c>
    </row>
    <row r="50" spans="1:13" s="130" customFormat="1" ht="23.45" customHeight="1" x14ac:dyDescent="0.3">
      <c r="I50" s="206"/>
      <c r="J50" s="197"/>
      <c r="K50" s="197"/>
      <c r="L50" s="207" t="s">
        <v>247</v>
      </c>
      <c r="M50" s="208">
        <f>SUM(M6:M49)</f>
        <v>1843487.4699999997</v>
      </c>
    </row>
    <row r="51" spans="1:13" s="130" customFormat="1" ht="23.45" customHeight="1" x14ac:dyDescent="0.3">
      <c r="I51" s="181"/>
      <c r="J51" s="181"/>
      <c r="K51" s="203"/>
      <c r="L51" s="181"/>
      <c r="M51" s="204"/>
    </row>
    <row r="52" spans="1:13" s="132" customFormat="1" ht="23.45" customHeight="1" x14ac:dyDescent="0.35">
      <c r="A52" s="142" t="s">
        <v>276</v>
      </c>
      <c r="B52" s="548" t="s">
        <v>241</v>
      </c>
      <c r="C52" s="548"/>
      <c r="D52" s="548"/>
      <c r="E52" s="548"/>
      <c r="F52" s="548"/>
      <c r="G52" s="548"/>
      <c r="H52" s="548"/>
      <c r="I52" s="548"/>
      <c r="J52" s="548"/>
      <c r="K52" s="548"/>
      <c r="L52" s="548"/>
    </row>
    <row r="53" spans="1:13" s="132" customFormat="1" ht="23.45" customHeight="1" x14ac:dyDescent="0.3">
      <c r="B53" s="548"/>
      <c r="C53" s="548"/>
      <c r="D53" s="548"/>
      <c r="E53" s="548"/>
      <c r="F53" s="548"/>
      <c r="G53" s="548"/>
      <c r="H53" s="548"/>
      <c r="I53" s="548"/>
      <c r="J53" s="548"/>
      <c r="K53" s="548"/>
      <c r="L53" s="548"/>
    </row>
    <row r="54" spans="1:13" s="132" customFormat="1" ht="23.45" customHeight="1" x14ac:dyDescent="0.3">
      <c r="A54" s="143"/>
      <c r="B54" s="548"/>
      <c r="C54" s="548"/>
      <c r="D54" s="548"/>
      <c r="E54" s="548"/>
      <c r="F54" s="548"/>
      <c r="G54" s="548"/>
      <c r="H54" s="548"/>
      <c r="I54" s="548"/>
      <c r="J54" s="548"/>
      <c r="K54" s="548"/>
      <c r="L54" s="548"/>
      <c r="M54" s="204"/>
    </row>
    <row r="55" spans="1:13" s="132" customFormat="1" ht="23.45" customHeight="1" x14ac:dyDescent="0.3">
      <c r="M55" s="204"/>
    </row>
    <row r="56" spans="1:13" s="132" customFormat="1" ht="23.45" customHeight="1" x14ac:dyDescent="0.3"/>
    <row r="57" spans="1:13" s="132" customFormat="1" ht="23.45" customHeight="1" x14ac:dyDescent="0.3"/>
    <row r="58" spans="1:13" s="129" customFormat="1" ht="23.45" customHeight="1" x14ac:dyDescent="0.3">
      <c r="L58" s="132"/>
    </row>
    <row r="59" spans="1:13" s="129" customFormat="1" ht="23.45" customHeight="1" x14ac:dyDescent="0.25"/>
    <row r="60" spans="1:13" s="129" customFormat="1" ht="23.45" customHeight="1" x14ac:dyDescent="0.3">
      <c r="L60" s="132"/>
    </row>
    <row r="61" spans="1:13" s="129" customFormat="1" x14ac:dyDescent="0.25"/>
    <row r="62" spans="1:13" s="129" customFormat="1" x14ac:dyDescent="0.25"/>
    <row r="63" spans="1:13" s="129" customFormat="1" x14ac:dyDescent="0.25"/>
    <row r="64" spans="1:13" s="129" customFormat="1" x14ac:dyDescent="0.25"/>
    <row r="65" s="129" customFormat="1" x14ac:dyDescent="0.25"/>
    <row r="66" s="129" customFormat="1" x14ac:dyDescent="0.25"/>
    <row r="67" s="129" customFormat="1" x14ac:dyDescent="0.25"/>
    <row r="68" s="129" customFormat="1" x14ac:dyDescent="0.25"/>
    <row r="69" s="129" customFormat="1" x14ac:dyDescent="0.25"/>
    <row r="70" s="129" customFormat="1" x14ac:dyDescent="0.25"/>
    <row r="71" s="129" customFormat="1" x14ac:dyDescent="0.25"/>
    <row r="72" s="129" customFormat="1" x14ac:dyDescent="0.25"/>
    <row r="73" s="129" customFormat="1" x14ac:dyDescent="0.25"/>
    <row r="74" s="129" customFormat="1" x14ac:dyDescent="0.25"/>
    <row r="75" s="129" customFormat="1" x14ac:dyDescent="0.25"/>
    <row r="76" s="129" customFormat="1" x14ac:dyDescent="0.25"/>
    <row r="77" s="129" customFormat="1" x14ac:dyDescent="0.25"/>
    <row r="78" s="129" customFormat="1" x14ac:dyDescent="0.25"/>
    <row r="79" s="129" customFormat="1" x14ac:dyDescent="0.25"/>
    <row r="80" s="129" customFormat="1" x14ac:dyDescent="0.25"/>
    <row r="81" s="129" customFormat="1" x14ac:dyDescent="0.25"/>
    <row r="82" s="129" customFormat="1" x14ac:dyDescent="0.25"/>
    <row r="83" s="129" customFormat="1" x14ac:dyDescent="0.25"/>
    <row r="84" s="129" customFormat="1" x14ac:dyDescent="0.25"/>
    <row r="85" s="129" customFormat="1" x14ac:dyDescent="0.25"/>
    <row r="86" s="129" customFormat="1" x14ac:dyDescent="0.25"/>
    <row r="87" s="129" customFormat="1" x14ac:dyDescent="0.25"/>
    <row r="88" s="129" customFormat="1" x14ac:dyDescent="0.25"/>
    <row r="89" s="129" customFormat="1" x14ac:dyDescent="0.25"/>
  </sheetData>
  <customSheetViews>
    <customSheetView guid="{0F79DD5E-22E4-48D4-BCA5-47DC844E0803}" scale="60" hiddenColumns="1">
      <selection sqref="A1:XFD1048576"/>
      <pageMargins left="0.7" right="0.7" top="0.75" bottom="0.75" header="0.3" footer="0.3"/>
    </customSheetView>
  </customSheetViews>
  <mergeCells count="1">
    <mergeCell ref="B52:L5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pageSetUpPr fitToPage="1"/>
  </sheetPr>
  <dimension ref="A1:BK244"/>
  <sheetViews>
    <sheetView zoomScale="60" zoomScaleNormal="60" workbookViewId="0">
      <selection activeCell="I43" sqref="I43"/>
    </sheetView>
  </sheetViews>
  <sheetFormatPr defaultRowHeight="15" x14ac:dyDescent="0.25"/>
  <cols>
    <col min="1" max="1" width="36.28515625" customWidth="1"/>
    <col min="2" max="2" width="14.7109375" customWidth="1"/>
    <col min="3" max="3" width="22.42578125" customWidth="1"/>
    <col min="4" max="4" width="9.7109375" customWidth="1"/>
    <col min="5" max="5" width="12.140625" hidden="1" customWidth="1"/>
    <col min="6" max="6" width="15.42578125" customWidth="1"/>
    <col min="7" max="7" width="17.85546875" customWidth="1"/>
    <col min="8" max="8" width="35.28515625" customWidth="1"/>
    <col min="9" max="9" width="38.42578125" customWidth="1"/>
    <col min="10" max="10" width="50.140625" customWidth="1"/>
    <col min="11" max="11" width="22.140625" customWidth="1"/>
    <col min="12" max="12" width="64" customWidth="1"/>
    <col min="13" max="13" width="21.28515625" customWidth="1"/>
    <col min="14" max="63" width="9.140625" style="129"/>
  </cols>
  <sheetData>
    <row r="1" spans="1:63" s="56" customFormat="1" ht="19.5" thickBot="1" x14ac:dyDescent="0.35">
      <c r="A1" s="127" t="s">
        <v>298</v>
      </c>
      <c r="B1" s="128"/>
      <c r="C1" s="126"/>
      <c r="D1" s="126"/>
      <c r="E1" s="126"/>
      <c r="F1" s="126"/>
      <c r="G1" s="126"/>
      <c r="H1" s="125"/>
      <c r="I1" s="125"/>
      <c r="J1" s="126"/>
      <c r="K1" s="126"/>
      <c r="L1" s="125"/>
      <c r="M1" s="126"/>
      <c r="N1" s="153"/>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row>
    <row r="2" spans="1:63" ht="122.45" customHeight="1" thickBot="1" x14ac:dyDescent="0.3">
      <c r="A2" s="122" t="s">
        <v>194</v>
      </c>
      <c r="B2" s="122" t="s">
        <v>68</v>
      </c>
      <c r="C2" s="123" t="s">
        <v>188</v>
      </c>
      <c r="D2" s="123" t="s">
        <v>116</v>
      </c>
      <c r="E2" s="123" t="s">
        <v>117</v>
      </c>
      <c r="F2" s="123" t="s">
        <v>88</v>
      </c>
      <c r="G2" s="123" t="s">
        <v>89</v>
      </c>
      <c r="H2" s="122" t="s">
        <v>57</v>
      </c>
      <c r="I2" s="122" t="s">
        <v>56</v>
      </c>
      <c r="J2" s="123" t="s">
        <v>132</v>
      </c>
      <c r="K2" s="123" t="s">
        <v>193</v>
      </c>
      <c r="L2" s="122" t="s">
        <v>70</v>
      </c>
      <c r="M2" s="124" t="s">
        <v>175</v>
      </c>
    </row>
    <row r="3" spans="1:63" ht="45.6" customHeight="1" x14ac:dyDescent="0.25">
      <c r="A3" s="157" t="s">
        <v>115</v>
      </c>
      <c r="B3" s="158" t="s">
        <v>92</v>
      </c>
      <c r="C3" s="159" t="s">
        <v>95</v>
      </c>
      <c r="D3" s="158" t="s">
        <v>143</v>
      </c>
      <c r="E3" s="158"/>
      <c r="F3" s="160">
        <v>41183</v>
      </c>
      <c r="G3" s="160">
        <v>43830</v>
      </c>
      <c r="H3" s="212"/>
      <c r="I3" s="164"/>
      <c r="J3" s="213"/>
      <c r="K3" s="162"/>
      <c r="L3" s="214"/>
      <c r="M3" s="161">
        <v>155585</v>
      </c>
    </row>
    <row r="4" spans="1:63" s="129" customFormat="1" ht="18.600000000000001" customHeight="1" x14ac:dyDescent="0.25"/>
    <row r="5" spans="1:63" s="130" customFormat="1" ht="23.45" customHeight="1" x14ac:dyDescent="0.3">
      <c r="L5" s="129"/>
    </row>
    <row r="6" spans="1:63" s="130" customFormat="1" ht="23.45" customHeight="1" x14ac:dyDescent="0.3">
      <c r="L6" s="132"/>
    </row>
    <row r="7" spans="1:63" s="130" customFormat="1" ht="23.45" customHeight="1" x14ac:dyDescent="0.3">
      <c r="A7" s="131"/>
      <c r="L7" s="132"/>
    </row>
    <row r="8" spans="1:63" s="130" customFormat="1" ht="23.45" customHeight="1" x14ac:dyDescent="0.3">
      <c r="L8" s="132"/>
    </row>
    <row r="9" spans="1:63" s="130" customFormat="1" ht="23.45" customHeight="1" x14ac:dyDescent="0.3">
      <c r="L9" s="132"/>
    </row>
    <row r="10" spans="1:63" s="130" customFormat="1" ht="23.45" customHeight="1" x14ac:dyDescent="0.3">
      <c r="I10" s="198" t="s">
        <v>302</v>
      </c>
      <c r="J10" s="199" t="s">
        <v>303</v>
      </c>
      <c r="K10" s="199" t="s">
        <v>301</v>
      </c>
      <c r="L10" s="199" t="s">
        <v>307</v>
      </c>
      <c r="M10" s="200" t="s">
        <v>11</v>
      </c>
    </row>
    <row r="11" spans="1:63" s="130" customFormat="1" ht="23.45" customHeight="1" x14ac:dyDescent="0.3">
      <c r="I11" s="187">
        <v>12115</v>
      </c>
      <c r="J11" s="188" t="s">
        <v>115</v>
      </c>
      <c r="K11" s="201">
        <v>41543</v>
      </c>
      <c r="L11" s="188">
        <v>15242</v>
      </c>
      <c r="M11" s="202">
        <v>1000000</v>
      </c>
      <c r="N11" s="130" t="s">
        <v>322</v>
      </c>
    </row>
    <row r="12" spans="1:63" s="130" customFormat="1" ht="23.45" customHeight="1" x14ac:dyDescent="0.3">
      <c r="I12" s="192">
        <v>12115</v>
      </c>
      <c r="J12" s="176" t="s">
        <v>115</v>
      </c>
      <c r="K12" s="210">
        <v>41361</v>
      </c>
      <c r="L12" s="176">
        <v>339598</v>
      </c>
      <c r="M12" s="205">
        <v>155585</v>
      </c>
    </row>
    <row r="13" spans="1:63" s="130" customFormat="1" ht="23.45" customHeight="1" x14ac:dyDescent="0.3">
      <c r="L13" s="211" t="s">
        <v>425</v>
      </c>
      <c r="M13" s="202">
        <f>M11</f>
        <v>1000000</v>
      </c>
    </row>
    <row r="14" spans="1:63" s="130" customFormat="1" ht="23.45" customHeight="1" x14ac:dyDescent="0.3">
      <c r="L14" s="190" t="s">
        <v>426</v>
      </c>
      <c r="M14" s="209">
        <f>M12</f>
        <v>155585</v>
      </c>
    </row>
    <row r="15" spans="1:63" s="130" customFormat="1" ht="23.45" customHeight="1" x14ac:dyDescent="0.3">
      <c r="L15" s="132"/>
    </row>
    <row r="16" spans="1:63" s="130" customFormat="1" ht="23.45" customHeight="1" x14ac:dyDescent="0.3">
      <c r="A16" s="143"/>
      <c r="L16" s="132"/>
    </row>
    <row r="17" spans="12:12" s="130" customFormat="1" ht="23.45" customHeight="1" x14ac:dyDescent="0.3">
      <c r="L17" s="132"/>
    </row>
    <row r="18" spans="12:12" s="130" customFormat="1" ht="23.45" customHeight="1" x14ac:dyDescent="0.3">
      <c r="L18" s="132"/>
    </row>
    <row r="19" spans="12:12" s="130" customFormat="1" ht="23.45" customHeight="1" x14ac:dyDescent="0.3">
      <c r="L19" s="132"/>
    </row>
    <row r="20" spans="12:12" s="130" customFormat="1" ht="23.45" customHeight="1" x14ac:dyDescent="0.3">
      <c r="L20" s="132"/>
    </row>
    <row r="21" spans="12:12" s="130" customFormat="1" ht="23.45" customHeight="1" x14ac:dyDescent="0.3">
      <c r="L21" s="132"/>
    </row>
    <row r="22" spans="12:12" s="130" customFormat="1" ht="23.45" customHeight="1" x14ac:dyDescent="0.3">
      <c r="L22" s="132"/>
    </row>
    <row r="23" spans="12:12" s="132" customFormat="1" ht="23.45" customHeight="1" x14ac:dyDescent="0.3"/>
    <row r="24" spans="12:12" s="132" customFormat="1" ht="23.45" customHeight="1" x14ac:dyDescent="0.3"/>
    <row r="25" spans="12:12" s="132" customFormat="1" ht="23.45" customHeight="1" x14ac:dyDescent="0.3"/>
    <row r="26" spans="12:12" s="129" customFormat="1" ht="23.45" customHeight="1" x14ac:dyDescent="0.3">
      <c r="L26" s="132"/>
    </row>
    <row r="27" spans="12:12" s="129" customFormat="1" ht="23.45" customHeight="1" x14ac:dyDescent="0.3">
      <c r="L27" s="132"/>
    </row>
    <row r="28" spans="12:12" s="129" customFormat="1" ht="23.45" customHeight="1" x14ac:dyDescent="0.3">
      <c r="L28" s="132"/>
    </row>
    <row r="29" spans="12:12" s="129" customFormat="1" x14ac:dyDescent="0.25"/>
    <row r="30" spans="12:12" s="129" customFormat="1" x14ac:dyDescent="0.25"/>
    <row r="31" spans="12:12" s="129" customFormat="1" x14ac:dyDescent="0.25"/>
    <row r="32" spans="12:12" s="129" customFormat="1" x14ac:dyDescent="0.25"/>
    <row r="33" s="129" customFormat="1" x14ac:dyDescent="0.25"/>
    <row r="34" s="129" customFormat="1" x14ac:dyDescent="0.25"/>
    <row r="35" s="129" customFormat="1" x14ac:dyDescent="0.25"/>
    <row r="36" s="129" customFormat="1" x14ac:dyDescent="0.25"/>
    <row r="37" s="129" customFormat="1" x14ac:dyDescent="0.25"/>
    <row r="38" s="129" customFormat="1" x14ac:dyDescent="0.25"/>
    <row r="39" s="129" customFormat="1" x14ac:dyDescent="0.25"/>
    <row r="40" s="129" customFormat="1" x14ac:dyDescent="0.25"/>
    <row r="41" s="129" customFormat="1" x14ac:dyDescent="0.25"/>
    <row r="42" s="129" customFormat="1" x14ac:dyDescent="0.25"/>
    <row r="43" s="129" customFormat="1" x14ac:dyDescent="0.25"/>
    <row r="44" s="129" customFormat="1" x14ac:dyDescent="0.25"/>
    <row r="45" s="129" customFormat="1" x14ac:dyDescent="0.25"/>
    <row r="46" s="129" customFormat="1" x14ac:dyDescent="0.25"/>
    <row r="47" s="129" customFormat="1" x14ac:dyDescent="0.25"/>
    <row r="48" s="129" customFormat="1" x14ac:dyDescent="0.25"/>
    <row r="49" s="129" customFormat="1" x14ac:dyDescent="0.25"/>
    <row r="50" s="129" customFormat="1" x14ac:dyDescent="0.25"/>
    <row r="51" s="129" customFormat="1" x14ac:dyDescent="0.25"/>
    <row r="52" s="129" customFormat="1" x14ac:dyDescent="0.25"/>
    <row r="53" s="129" customFormat="1" x14ac:dyDescent="0.25"/>
    <row r="54" s="129" customFormat="1" x14ac:dyDescent="0.25"/>
    <row r="55" s="129" customFormat="1" x14ac:dyDescent="0.25"/>
    <row r="56" s="129" customFormat="1" x14ac:dyDescent="0.25"/>
    <row r="57" s="129" customFormat="1" x14ac:dyDescent="0.25"/>
    <row r="58" s="129" customFormat="1" x14ac:dyDescent="0.25"/>
    <row r="59" s="129" customFormat="1" x14ac:dyDescent="0.25"/>
    <row r="60" s="129" customFormat="1" x14ac:dyDescent="0.25"/>
    <row r="61" s="129" customFormat="1" x14ac:dyDescent="0.25"/>
    <row r="62" s="129" customFormat="1" x14ac:dyDescent="0.25"/>
    <row r="63" s="129" customFormat="1" x14ac:dyDescent="0.25"/>
    <row r="64" s="129" customFormat="1" x14ac:dyDescent="0.25"/>
    <row r="65" s="129" customFormat="1" x14ac:dyDescent="0.25"/>
    <row r="66" s="129" customFormat="1" x14ac:dyDescent="0.25"/>
    <row r="67" s="129" customFormat="1" x14ac:dyDescent="0.25"/>
    <row r="68" s="129" customFormat="1" x14ac:dyDescent="0.25"/>
    <row r="69" s="129" customFormat="1" x14ac:dyDescent="0.25"/>
    <row r="70" s="129" customFormat="1" x14ac:dyDescent="0.25"/>
    <row r="71" s="129" customFormat="1" x14ac:dyDescent="0.25"/>
    <row r="72" s="129" customFormat="1" x14ac:dyDescent="0.25"/>
    <row r="73" s="129" customFormat="1" x14ac:dyDescent="0.25"/>
    <row r="74" s="129" customFormat="1" x14ac:dyDescent="0.25"/>
    <row r="75" s="129" customFormat="1" x14ac:dyDescent="0.25"/>
    <row r="76" s="129" customFormat="1" x14ac:dyDescent="0.25"/>
    <row r="77" s="129" customFormat="1" x14ac:dyDescent="0.25"/>
    <row r="78" s="129" customFormat="1" x14ac:dyDescent="0.25"/>
    <row r="79" s="129" customFormat="1" x14ac:dyDescent="0.25"/>
    <row r="80" s="129" customFormat="1" x14ac:dyDescent="0.25"/>
    <row r="81" s="129" customFormat="1" x14ac:dyDescent="0.25"/>
    <row r="82" s="129" customFormat="1" x14ac:dyDescent="0.25"/>
    <row r="83" s="129" customFormat="1" x14ac:dyDescent="0.25"/>
    <row r="84" s="129" customFormat="1" x14ac:dyDescent="0.25"/>
    <row r="85" s="129" customFormat="1" x14ac:dyDescent="0.25"/>
    <row r="86" s="129" customFormat="1" x14ac:dyDescent="0.25"/>
    <row r="87" s="129" customFormat="1" x14ac:dyDescent="0.25"/>
    <row r="88" s="129" customFormat="1" x14ac:dyDescent="0.25"/>
    <row r="89" s="129" customFormat="1" x14ac:dyDescent="0.25"/>
    <row r="90" s="129" customFormat="1" x14ac:dyDescent="0.25"/>
    <row r="91" s="129" customFormat="1" x14ac:dyDescent="0.25"/>
    <row r="92" s="129" customFormat="1" x14ac:dyDescent="0.25"/>
    <row r="93" s="129" customFormat="1" x14ac:dyDescent="0.25"/>
    <row r="94" s="129" customFormat="1" x14ac:dyDescent="0.25"/>
    <row r="95" s="129" customFormat="1" x14ac:dyDescent="0.25"/>
    <row r="96" s="129" customFormat="1" x14ac:dyDescent="0.25"/>
    <row r="97" s="129" customFormat="1" x14ac:dyDescent="0.25"/>
    <row r="98" s="129" customFormat="1" x14ac:dyDescent="0.25"/>
    <row r="99" s="129" customFormat="1" x14ac:dyDescent="0.25"/>
    <row r="100" s="129" customFormat="1" x14ac:dyDescent="0.25"/>
    <row r="101" s="129" customFormat="1" x14ac:dyDescent="0.25"/>
    <row r="102" s="129" customFormat="1" x14ac:dyDescent="0.25"/>
    <row r="103" s="129" customFormat="1" x14ac:dyDescent="0.25"/>
    <row r="104" s="129" customFormat="1" x14ac:dyDescent="0.25"/>
    <row r="105" s="129" customFormat="1" x14ac:dyDescent="0.25"/>
    <row r="106" s="129" customFormat="1" x14ac:dyDescent="0.25"/>
    <row r="107" s="129" customFormat="1" x14ac:dyDescent="0.25"/>
    <row r="108" s="129" customFormat="1" x14ac:dyDescent="0.25"/>
    <row r="109" s="129" customFormat="1" x14ac:dyDescent="0.25"/>
    <row r="110" s="129" customFormat="1" x14ac:dyDescent="0.25"/>
    <row r="111" s="129" customFormat="1" x14ac:dyDescent="0.25"/>
    <row r="112" s="129" customFormat="1" x14ac:dyDescent="0.25"/>
    <row r="113" s="129" customFormat="1" x14ac:dyDescent="0.25"/>
    <row r="114" s="129" customFormat="1" x14ac:dyDescent="0.25"/>
    <row r="115" s="129" customFormat="1" x14ac:dyDescent="0.25"/>
    <row r="116" s="129" customFormat="1" x14ac:dyDescent="0.25"/>
    <row r="117" s="129" customFormat="1" x14ac:dyDescent="0.25"/>
    <row r="118" s="129" customFormat="1" x14ac:dyDescent="0.25"/>
    <row r="119" s="129" customFormat="1" x14ac:dyDescent="0.25"/>
    <row r="120" s="129" customFormat="1" x14ac:dyDescent="0.25"/>
    <row r="121" s="129" customFormat="1" x14ac:dyDescent="0.25"/>
    <row r="122" s="129" customFormat="1" x14ac:dyDescent="0.25"/>
    <row r="123" s="129" customFormat="1" x14ac:dyDescent="0.25"/>
    <row r="124" s="129" customFormat="1" x14ac:dyDescent="0.25"/>
    <row r="125" s="129" customFormat="1" x14ac:dyDescent="0.25"/>
    <row r="126" s="129" customFormat="1" x14ac:dyDescent="0.25"/>
    <row r="127" s="129" customFormat="1" x14ac:dyDescent="0.25"/>
    <row r="128" s="129" customFormat="1" x14ac:dyDescent="0.25"/>
    <row r="129" s="129" customFormat="1" x14ac:dyDescent="0.25"/>
    <row r="130" s="129" customFormat="1" x14ac:dyDescent="0.25"/>
    <row r="131" s="129" customFormat="1" x14ac:dyDescent="0.25"/>
    <row r="132" s="129" customFormat="1" x14ac:dyDescent="0.25"/>
    <row r="133" s="129" customFormat="1" x14ac:dyDescent="0.25"/>
    <row r="134" s="129" customFormat="1" x14ac:dyDescent="0.25"/>
    <row r="135" s="129" customFormat="1" x14ac:dyDescent="0.25"/>
    <row r="136" s="129" customFormat="1" x14ac:dyDescent="0.25"/>
    <row r="137" s="129" customFormat="1" x14ac:dyDescent="0.25"/>
    <row r="138" s="129" customFormat="1" x14ac:dyDescent="0.25"/>
    <row r="139" s="129" customFormat="1" x14ac:dyDescent="0.25"/>
    <row r="140" s="129" customFormat="1" x14ac:dyDescent="0.25"/>
    <row r="141" s="129" customFormat="1" x14ac:dyDescent="0.25"/>
    <row r="142" s="129" customFormat="1" x14ac:dyDescent="0.25"/>
    <row r="143" s="129" customFormat="1" x14ac:dyDescent="0.25"/>
    <row r="144" s="129" customFormat="1" x14ac:dyDescent="0.25"/>
    <row r="145" s="129" customFormat="1" x14ac:dyDescent="0.25"/>
    <row r="146" s="129" customFormat="1" x14ac:dyDescent="0.25"/>
    <row r="147" s="129" customFormat="1" x14ac:dyDescent="0.25"/>
    <row r="148" s="129" customFormat="1" x14ac:dyDescent="0.25"/>
    <row r="149" s="129" customFormat="1" x14ac:dyDescent="0.25"/>
    <row r="150" s="129" customFormat="1" x14ac:dyDescent="0.25"/>
    <row r="151" s="129" customFormat="1" x14ac:dyDescent="0.25"/>
    <row r="152" s="129" customFormat="1" x14ac:dyDescent="0.25"/>
    <row r="153" s="129" customFormat="1" x14ac:dyDescent="0.25"/>
    <row r="154" s="129" customFormat="1" x14ac:dyDescent="0.25"/>
    <row r="155" s="129" customFormat="1" x14ac:dyDescent="0.25"/>
    <row r="156" s="129" customFormat="1" x14ac:dyDescent="0.25"/>
    <row r="157" s="129" customFormat="1" x14ac:dyDescent="0.25"/>
    <row r="158" s="129" customFormat="1" x14ac:dyDescent="0.25"/>
    <row r="159" s="129" customFormat="1" x14ac:dyDescent="0.25"/>
    <row r="160" s="129" customFormat="1" x14ac:dyDescent="0.25"/>
    <row r="161" s="129" customFormat="1" x14ac:dyDescent="0.25"/>
    <row r="162" s="129" customFormat="1" x14ac:dyDescent="0.25"/>
    <row r="163" s="129" customFormat="1" x14ac:dyDescent="0.25"/>
    <row r="164" s="129" customFormat="1" x14ac:dyDescent="0.25"/>
    <row r="165" s="129" customFormat="1" x14ac:dyDescent="0.25"/>
    <row r="166" s="129" customFormat="1" x14ac:dyDescent="0.25"/>
    <row r="167" s="129" customFormat="1" x14ac:dyDescent="0.25"/>
    <row r="168" s="129" customFormat="1" x14ac:dyDescent="0.25"/>
    <row r="169" s="129" customFormat="1" x14ac:dyDescent="0.25"/>
    <row r="170" s="129" customFormat="1" x14ac:dyDescent="0.25"/>
    <row r="171" s="129" customFormat="1" x14ac:dyDescent="0.25"/>
    <row r="172" s="129" customFormat="1" x14ac:dyDescent="0.25"/>
    <row r="173" s="129" customFormat="1" x14ac:dyDescent="0.25"/>
    <row r="174" s="129" customFormat="1" x14ac:dyDescent="0.25"/>
    <row r="175" s="129" customFormat="1" x14ac:dyDescent="0.25"/>
    <row r="176" s="129" customFormat="1" x14ac:dyDescent="0.25"/>
    <row r="177" s="129" customFormat="1" x14ac:dyDescent="0.25"/>
    <row r="178" s="129" customFormat="1" x14ac:dyDescent="0.25"/>
    <row r="179" s="129" customFormat="1" x14ac:dyDescent="0.25"/>
    <row r="180" s="129" customFormat="1" x14ac:dyDescent="0.25"/>
    <row r="181" s="129" customFormat="1" x14ac:dyDescent="0.25"/>
    <row r="182" s="129" customFormat="1" x14ac:dyDescent="0.25"/>
    <row r="183" s="129" customFormat="1" x14ac:dyDescent="0.25"/>
    <row r="184" s="129" customFormat="1" x14ac:dyDescent="0.25"/>
    <row r="185" s="129" customFormat="1" x14ac:dyDescent="0.25"/>
    <row r="186" s="129" customFormat="1" x14ac:dyDescent="0.25"/>
    <row r="187" s="129" customFormat="1" x14ac:dyDescent="0.25"/>
    <row r="188" s="129" customFormat="1" x14ac:dyDescent="0.25"/>
    <row r="189" s="129" customFormat="1" x14ac:dyDescent="0.25"/>
    <row r="190" s="129" customFormat="1" x14ac:dyDescent="0.25"/>
    <row r="191" s="129" customFormat="1" x14ac:dyDescent="0.25"/>
    <row r="192" s="129" customFormat="1" x14ac:dyDescent="0.25"/>
    <row r="193" s="129" customFormat="1" x14ac:dyDescent="0.25"/>
    <row r="194" s="129" customFormat="1" x14ac:dyDescent="0.25"/>
    <row r="195" s="129" customFormat="1" x14ac:dyDescent="0.25"/>
    <row r="196" s="129" customFormat="1" x14ac:dyDescent="0.25"/>
    <row r="197" s="129" customFormat="1" x14ac:dyDescent="0.25"/>
    <row r="198" s="129" customFormat="1" x14ac:dyDescent="0.25"/>
    <row r="199" s="129" customFormat="1" x14ac:dyDescent="0.25"/>
    <row r="200" s="129" customFormat="1" x14ac:dyDescent="0.25"/>
    <row r="201" s="129" customFormat="1" x14ac:dyDescent="0.25"/>
    <row r="202" s="129" customFormat="1" x14ac:dyDescent="0.25"/>
    <row r="203" s="129" customFormat="1" x14ac:dyDescent="0.25"/>
    <row r="204" s="129" customFormat="1" x14ac:dyDescent="0.25"/>
    <row r="205" s="129" customFormat="1" x14ac:dyDescent="0.25"/>
    <row r="206" s="129" customFormat="1" x14ac:dyDescent="0.25"/>
    <row r="207" s="129" customFormat="1" x14ac:dyDescent="0.25"/>
    <row r="208" s="129" customFormat="1" x14ac:dyDescent="0.25"/>
    <row r="209" s="129" customFormat="1" x14ac:dyDescent="0.25"/>
    <row r="210" s="129" customFormat="1" x14ac:dyDescent="0.25"/>
    <row r="211" s="129" customFormat="1" x14ac:dyDescent="0.25"/>
    <row r="212" s="129" customFormat="1" x14ac:dyDescent="0.25"/>
    <row r="213" s="129" customFormat="1" x14ac:dyDescent="0.25"/>
    <row r="214" s="129" customFormat="1" x14ac:dyDescent="0.25"/>
    <row r="215" s="129" customFormat="1" x14ac:dyDescent="0.25"/>
    <row r="216" s="129" customFormat="1" x14ac:dyDescent="0.25"/>
    <row r="217" s="129" customFormat="1" x14ac:dyDescent="0.25"/>
    <row r="218" s="129" customFormat="1" x14ac:dyDescent="0.25"/>
    <row r="219" s="129" customFormat="1" x14ac:dyDescent="0.25"/>
    <row r="220" s="129" customFormat="1" x14ac:dyDescent="0.25"/>
    <row r="221" s="129" customFormat="1" x14ac:dyDescent="0.25"/>
    <row r="222" s="129" customFormat="1" x14ac:dyDescent="0.25"/>
    <row r="223" s="129" customFormat="1" x14ac:dyDescent="0.25"/>
    <row r="224" s="129" customFormat="1" x14ac:dyDescent="0.25"/>
    <row r="225" s="129" customFormat="1" x14ac:dyDescent="0.25"/>
    <row r="226" s="129" customFormat="1" x14ac:dyDescent="0.25"/>
    <row r="227" s="129" customFormat="1" x14ac:dyDescent="0.25"/>
    <row r="228" s="129" customFormat="1" x14ac:dyDescent="0.25"/>
    <row r="229" s="129" customFormat="1" x14ac:dyDescent="0.25"/>
    <row r="230" s="129" customFormat="1" x14ac:dyDescent="0.25"/>
    <row r="231" s="129" customFormat="1" x14ac:dyDescent="0.25"/>
    <row r="232" s="129" customFormat="1" x14ac:dyDescent="0.25"/>
    <row r="233" s="129" customFormat="1" x14ac:dyDescent="0.25"/>
    <row r="234" s="129" customFormat="1" x14ac:dyDescent="0.25"/>
    <row r="235" s="129" customFormat="1" x14ac:dyDescent="0.25"/>
    <row r="236" s="129" customFormat="1" x14ac:dyDescent="0.25"/>
    <row r="237" s="129" customFormat="1" x14ac:dyDescent="0.25"/>
    <row r="238" s="129" customFormat="1" x14ac:dyDescent="0.25"/>
    <row r="239" s="129" customFormat="1" x14ac:dyDescent="0.25"/>
    <row r="240" s="129" customFormat="1" x14ac:dyDescent="0.25"/>
    <row r="241" s="129" customFormat="1" x14ac:dyDescent="0.25"/>
    <row r="242" s="129" customFormat="1" x14ac:dyDescent="0.25"/>
    <row r="243" s="129" customFormat="1" x14ac:dyDescent="0.25"/>
    <row r="244" s="129" customFormat="1" x14ac:dyDescent="0.25"/>
  </sheetData>
  <customSheetViews>
    <customSheetView guid="{0F79DD5E-22E4-48D4-BCA5-47DC844E0803}" scale="60" hiddenColumns="1">
      <selection activeCell="J6" sqref="H6:J8"/>
      <pageMargins left="0.7" right="0.7" top="0.75" bottom="0.75" header="0.3" footer="0.3"/>
    </customSheetView>
  </customSheetViews>
  <pageMargins left="0.7" right="0.7" top="0.75" bottom="0.75" header="0.3" footer="0.3"/>
  <pageSetup scale="46"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26"/>
  <sheetViews>
    <sheetView workbookViewId="0">
      <selection activeCell="G18" sqref="G18"/>
    </sheetView>
  </sheetViews>
  <sheetFormatPr defaultRowHeight="15" x14ac:dyDescent="0.25"/>
  <cols>
    <col min="1" max="1" width="19.7109375" customWidth="1"/>
    <col min="2" max="2" width="19" customWidth="1"/>
    <col min="3" max="3" width="18.42578125" customWidth="1"/>
    <col min="4" max="5" width="15" bestFit="1" customWidth="1"/>
    <col min="6" max="6" width="16.28515625" bestFit="1" customWidth="1"/>
    <col min="7" max="7" width="23.42578125" bestFit="1" customWidth="1"/>
    <col min="8" max="8" width="19.7109375" customWidth="1"/>
    <col min="9" max="9" width="51" customWidth="1"/>
    <col min="10" max="10" width="18.7109375" customWidth="1"/>
  </cols>
  <sheetData>
    <row r="1" spans="1:10" ht="15.75" thickBot="1" x14ac:dyDescent="0.3">
      <c r="A1" s="244" t="s">
        <v>536</v>
      </c>
      <c r="B1" s="245"/>
      <c r="C1" s="246"/>
      <c r="D1" s="246"/>
      <c r="E1" s="246"/>
      <c r="F1" s="247"/>
      <c r="G1" s="247"/>
      <c r="H1" s="246"/>
      <c r="I1" s="247"/>
      <c r="J1" s="246"/>
    </row>
    <row r="2" spans="1:10" ht="65.25" thickBot="1" x14ac:dyDescent="0.3">
      <c r="A2" s="217" t="s">
        <v>194</v>
      </c>
      <c r="B2" s="218" t="s">
        <v>68</v>
      </c>
      <c r="C2" s="249" t="s">
        <v>188</v>
      </c>
      <c r="D2" s="249" t="s">
        <v>88</v>
      </c>
      <c r="E2" s="249" t="s">
        <v>89</v>
      </c>
      <c r="F2" s="250" t="s">
        <v>57</v>
      </c>
      <c r="G2" s="250" t="s">
        <v>457</v>
      </c>
      <c r="H2" s="249" t="s">
        <v>193</v>
      </c>
      <c r="I2" s="250" t="s">
        <v>70</v>
      </c>
      <c r="J2" s="251" t="s">
        <v>175</v>
      </c>
    </row>
    <row r="3" spans="1:10" ht="121.15" customHeight="1" x14ac:dyDescent="0.25">
      <c r="A3" s="229" t="s">
        <v>521</v>
      </c>
      <c r="B3" s="223" t="s">
        <v>92</v>
      </c>
      <c r="C3" s="220" t="s">
        <v>94</v>
      </c>
      <c r="D3" s="225">
        <v>43647</v>
      </c>
      <c r="E3" s="225">
        <v>43677</v>
      </c>
      <c r="F3" s="234">
        <v>1333000</v>
      </c>
      <c r="G3" s="227" t="s">
        <v>9</v>
      </c>
      <c r="H3" s="228" t="s">
        <v>9</v>
      </c>
      <c r="I3" s="233" t="s">
        <v>522</v>
      </c>
      <c r="J3" s="235">
        <f>1333000</f>
        <v>1333000</v>
      </c>
    </row>
    <row r="7" spans="1:10" x14ac:dyDescent="0.25">
      <c r="A7" s="406" t="s">
        <v>302</v>
      </c>
      <c r="B7" s="406" t="s">
        <v>303</v>
      </c>
      <c r="C7" s="406" t="s">
        <v>301</v>
      </c>
      <c r="D7" s="406" t="s">
        <v>307</v>
      </c>
      <c r="E7" s="406" t="s">
        <v>11</v>
      </c>
    </row>
    <row r="8" spans="1:10" x14ac:dyDescent="0.25">
      <c r="A8" s="409" t="s">
        <v>528</v>
      </c>
      <c r="B8" s="410" t="s">
        <v>526</v>
      </c>
      <c r="C8" s="410">
        <v>43678</v>
      </c>
      <c r="D8" s="409" t="s">
        <v>527</v>
      </c>
      <c r="E8" s="411">
        <v>1333000</v>
      </c>
      <c r="F8" s="412" t="s">
        <v>532</v>
      </c>
    </row>
    <row r="22" spans="2:10" x14ac:dyDescent="0.25">
      <c r="B22" s="407" t="s">
        <v>276</v>
      </c>
      <c r="C22" t="s">
        <v>537</v>
      </c>
    </row>
    <row r="26" spans="2:10" x14ac:dyDescent="0.25">
      <c r="J26" s="405"/>
    </row>
  </sheetData>
  <pageMargins left="0.7" right="0.7" top="0.75" bottom="0.75" header="0.3" footer="0.3"/>
  <pageSetup orientation="portrait" verticalDpi="1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X276"/>
  <sheetViews>
    <sheetView workbookViewId="0">
      <selection activeCell="A2" sqref="A2"/>
    </sheetView>
  </sheetViews>
  <sheetFormatPr defaultColWidth="8.85546875" defaultRowHeight="12.75" x14ac:dyDescent="0.2"/>
  <cols>
    <col min="1" max="1" width="17.7109375" style="243" customWidth="1"/>
    <col min="2" max="2" width="12.28515625" style="243" bestFit="1" customWidth="1"/>
    <col min="3" max="3" width="16.42578125" style="243" bestFit="1" customWidth="1"/>
    <col min="4" max="4" width="10.85546875" style="243" bestFit="1" customWidth="1"/>
    <col min="5" max="5" width="14.85546875" style="243" customWidth="1"/>
    <col min="6" max="6" width="20.85546875" style="243" customWidth="1"/>
    <col min="7" max="7" width="31.140625" style="243" customWidth="1"/>
    <col min="8" max="8" width="15" style="243" bestFit="1" customWidth="1"/>
    <col min="9" max="9" width="44.42578125" style="243" customWidth="1"/>
    <col min="10" max="10" width="20.42578125" style="243" bestFit="1" customWidth="1"/>
    <col min="11" max="11" width="22.140625" style="243" customWidth="1"/>
    <col min="12" max="12" width="73.85546875" style="243" customWidth="1"/>
    <col min="13" max="13" width="21.28515625" style="243" customWidth="1"/>
    <col min="14" max="50" width="8.85546875" style="252"/>
    <col min="51" max="16384" width="8.85546875" style="243"/>
  </cols>
  <sheetData>
    <row r="1" spans="1:50" s="216" customFormat="1" ht="13.5" thickBot="1" x14ac:dyDescent="0.25">
      <c r="A1" s="244" t="s">
        <v>546</v>
      </c>
      <c r="B1" s="245"/>
      <c r="C1" s="246"/>
      <c r="D1" s="246"/>
      <c r="E1" s="246"/>
      <c r="F1" s="247"/>
      <c r="G1" s="247"/>
      <c r="H1" s="246"/>
      <c r="I1" s="247"/>
      <c r="J1" s="246"/>
      <c r="K1" s="295"/>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row>
    <row r="2" spans="1:50" ht="64.5" thickBot="1" x14ac:dyDescent="0.25">
      <c r="A2" s="217" t="s">
        <v>194</v>
      </c>
      <c r="B2" s="218" t="s">
        <v>68</v>
      </c>
      <c r="C2" s="249" t="s">
        <v>188</v>
      </c>
      <c r="D2" s="249" t="s">
        <v>88</v>
      </c>
      <c r="E2" s="249" t="s">
        <v>89</v>
      </c>
      <c r="F2" s="250" t="s">
        <v>57</v>
      </c>
      <c r="G2" s="250" t="s">
        <v>457</v>
      </c>
      <c r="H2" s="249" t="s">
        <v>193</v>
      </c>
      <c r="I2" s="250" t="s">
        <v>70</v>
      </c>
      <c r="J2" s="251" t="s">
        <v>175</v>
      </c>
      <c r="K2" s="252"/>
      <c r="L2" s="252"/>
      <c r="M2" s="252"/>
      <c r="AV2" s="243"/>
      <c r="AW2" s="243"/>
      <c r="AX2" s="243"/>
    </row>
    <row r="3" spans="1:50" ht="38.25" x14ac:dyDescent="0.2">
      <c r="A3" s="222" t="s">
        <v>541</v>
      </c>
      <c r="B3" s="223" t="s">
        <v>524</v>
      </c>
      <c r="C3" s="220" t="s">
        <v>94</v>
      </c>
      <c r="D3" s="225">
        <v>43899</v>
      </c>
      <c r="E3" s="225">
        <v>44075</v>
      </c>
      <c r="F3" s="234">
        <v>26355</v>
      </c>
      <c r="G3" s="227"/>
      <c r="H3" s="228"/>
      <c r="I3" s="413" t="s">
        <v>539</v>
      </c>
      <c r="J3" s="228">
        <f>G9</f>
        <v>25000</v>
      </c>
      <c r="K3" s="252"/>
      <c r="L3" s="252"/>
      <c r="M3" s="252"/>
      <c r="AV3" s="243"/>
      <c r="AW3" s="243"/>
      <c r="AX3" s="243"/>
    </row>
    <row r="4" spans="1:50" s="252" customFormat="1" x14ac:dyDescent="0.2"/>
    <row r="5" spans="1:50" s="240" customFormat="1" x14ac:dyDescent="0.2"/>
    <row r="6" spans="1:50" s="240" customFormat="1" x14ac:dyDescent="0.2">
      <c r="A6" s="241"/>
      <c r="I6" s="252"/>
      <c r="J6" s="252"/>
      <c r="K6" s="252"/>
      <c r="L6" s="252"/>
      <c r="M6" s="252"/>
    </row>
    <row r="7" spans="1:50" s="240" customFormat="1" x14ac:dyDescent="0.2">
      <c r="A7" s="322" t="s">
        <v>302</v>
      </c>
      <c r="B7" s="564" t="s">
        <v>303</v>
      </c>
      <c r="C7" s="564"/>
      <c r="D7" s="323" t="s">
        <v>301</v>
      </c>
      <c r="E7" s="323" t="s">
        <v>307</v>
      </c>
      <c r="F7" s="366" t="s">
        <v>319</v>
      </c>
      <c r="G7" s="324" t="s">
        <v>11</v>
      </c>
      <c r="L7" s="252"/>
    </row>
    <row r="8" spans="1:50" s="240" customFormat="1" x14ac:dyDescent="0.2">
      <c r="A8" s="325">
        <v>12847</v>
      </c>
      <c r="B8" s="569" t="s">
        <v>541</v>
      </c>
      <c r="C8" s="569"/>
      <c r="D8" s="329">
        <v>43999</v>
      </c>
      <c r="E8" s="326">
        <v>379346</v>
      </c>
      <c r="F8" s="326" t="s">
        <v>542</v>
      </c>
      <c r="G8" s="327">
        <v>25000</v>
      </c>
      <c r="L8" s="252"/>
    </row>
    <row r="9" spans="1:50" s="240" customFormat="1" x14ac:dyDescent="0.2">
      <c r="A9" s="331"/>
      <c r="B9" s="570"/>
      <c r="C9" s="570"/>
      <c r="D9" s="320"/>
      <c r="E9" s="320"/>
      <c r="F9" s="332" t="s">
        <v>247</v>
      </c>
      <c r="G9" s="333">
        <f>SUM(G8:G8)</f>
        <v>25000</v>
      </c>
      <c r="L9" s="252"/>
    </row>
    <row r="10" spans="1:50" s="240" customFormat="1" x14ac:dyDescent="0.2">
      <c r="L10" s="252"/>
    </row>
    <row r="11" spans="1:50" s="240" customFormat="1" x14ac:dyDescent="0.2">
      <c r="P11" s="252"/>
    </row>
    <row r="12" spans="1:50" s="240" customFormat="1" x14ac:dyDescent="0.2">
      <c r="P12" s="252"/>
    </row>
    <row r="13" spans="1:50" s="252" customFormat="1" x14ac:dyDescent="0.2">
      <c r="A13" s="257" t="s">
        <v>276</v>
      </c>
      <c r="B13" s="544" t="s">
        <v>543</v>
      </c>
      <c r="C13" s="544"/>
      <c r="D13" s="544"/>
      <c r="E13" s="544"/>
      <c r="F13" s="544"/>
      <c r="G13" s="544"/>
      <c r="H13" s="544"/>
      <c r="I13" s="544"/>
      <c r="J13" s="544"/>
      <c r="K13" s="544"/>
      <c r="L13" s="544"/>
    </row>
    <row r="14" spans="1:50" s="252" customFormat="1" x14ac:dyDescent="0.2">
      <c r="B14" s="544"/>
      <c r="C14" s="544"/>
      <c r="D14" s="544"/>
      <c r="E14" s="544"/>
      <c r="F14" s="544"/>
      <c r="G14" s="544"/>
      <c r="H14" s="544"/>
      <c r="I14" s="544"/>
      <c r="J14" s="544"/>
      <c r="K14" s="544"/>
      <c r="L14" s="544"/>
    </row>
    <row r="15" spans="1:50" s="252" customFormat="1" x14ac:dyDescent="0.2">
      <c r="B15" s="544"/>
      <c r="C15" s="544"/>
      <c r="D15" s="544"/>
      <c r="E15" s="544"/>
      <c r="F15" s="544"/>
      <c r="G15" s="544"/>
      <c r="H15" s="544"/>
      <c r="I15" s="544"/>
      <c r="J15" s="544"/>
      <c r="K15" s="544"/>
      <c r="L15" s="544"/>
    </row>
    <row r="16" spans="1:50" s="252" customFormat="1" x14ac:dyDescent="0.2">
      <c r="I16" s="240"/>
      <c r="J16" s="240"/>
      <c r="K16" s="240"/>
      <c r="M16" s="240"/>
    </row>
    <row r="17" spans="9:13" s="252" customFormat="1" x14ac:dyDescent="0.2">
      <c r="I17" s="240"/>
      <c r="J17" s="240"/>
      <c r="K17" s="240"/>
      <c r="M17" s="240"/>
    </row>
    <row r="18" spans="9:13" s="252" customFormat="1" x14ac:dyDescent="0.2"/>
    <row r="19" spans="9:13" s="252" customFormat="1" x14ac:dyDescent="0.2"/>
    <row r="20" spans="9:13" s="252" customFormat="1" x14ac:dyDescent="0.2"/>
    <row r="21" spans="9:13" s="252" customFormat="1" x14ac:dyDescent="0.2"/>
    <row r="22" spans="9:13" s="252" customFormat="1" x14ac:dyDescent="0.2"/>
    <row r="23" spans="9:13" s="252" customFormat="1" x14ac:dyDescent="0.2"/>
    <row r="24" spans="9:13" s="252" customFormat="1" x14ac:dyDescent="0.2"/>
    <row r="25" spans="9:13" s="252" customFormat="1" x14ac:dyDescent="0.2"/>
    <row r="26" spans="9:13" s="252" customFormat="1" x14ac:dyDescent="0.2"/>
    <row r="27" spans="9:13" s="252" customFormat="1" x14ac:dyDescent="0.2"/>
    <row r="28" spans="9:13" s="252" customFormat="1" x14ac:dyDescent="0.2"/>
    <row r="29" spans="9:13" s="252" customFormat="1" x14ac:dyDescent="0.2"/>
    <row r="30" spans="9:13" s="252" customFormat="1" x14ac:dyDescent="0.2"/>
    <row r="31" spans="9:13" s="252" customFormat="1" x14ac:dyDescent="0.2"/>
    <row r="32" spans="9:13" s="252" customFormat="1" x14ac:dyDescent="0.2"/>
    <row r="33" s="252" customFormat="1" x14ac:dyDescent="0.2"/>
    <row r="34" s="252" customFormat="1" x14ac:dyDescent="0.2"/>
    <row r="35" s="252" customFormat="1" x14ac:dyDescent="0.2"/>
    <row r="36" s="252" customFormat="1" x14ac:dyDescent="0.2"/>
    <row r="37" s="252" customFormat="1" x14ac:dyDescent="0.2"/>
    <row r="38" s="252" customFormat="1" x14ac:dyDescent="0.2"/>
    <row r="39" s="252" customFormat="1" x14ac:dyDescent="0.2"/>
    <row r="40" s="252" customFormat="1" x14ac:dyDescent="0.2"/>
    <row r="41" s="252" customFormat="1" x14ac:dyDescent="0.2"/>
    <row r="42" s="252" customFormat="1" x14ac:dyDescent="0.2"/>
    <row r="43" s="252" customFormat="1" x14ac:dyDescent="0.2"/>
    <row r="44" s="252" customFormat="1" x14ac:dyDescent="0.2"/>
    <row r="45" s="252" customFormat="1" x14ac:dyDescent="0.2"/>
    <row r="46" s="252" customFormat="1" x14ac:dyDescent="0.2"/>
    <row r="47" s="252" customFormat="1" x14ac:dyDescent="0.2"/>
    <row r="48" s="252" customFormat="1" x14ac:dyDescent="0.2"/>
    <row r="49" s="252" customFormat="1" x14ac:dyDescent="0.2"/>
    <row r="50" s="252" customFormat="1" x14ac:dyDescent="0.2"/>
    <row r="51" s="252" customFormat="1" x14ac:dyDescent="0.2"/>
    <row r="52" s="252" customFormat="1" x14ac:dyDescent="0.2"/>
    <row r="53" s="252" customFormat="1" x14ac:dyDescent="0.2"/>
    <row r="54" s="252" customFormat="1" x14ac:dyDescent="0.2"/>
    <row r="55" s="252" customFormat="1" x14ac:dyDescent="0.2"/>
    <row r="56" s="252" customFormat="1" x14ac:dyDescent="0.2"/>
    <row r="57" s="252" customFormat="1" x14ac:dyDescent="0.2"/>
    <row r="58" s="252" customFormat="1" x14ac:dyDescent="0.2"/>
    <row r="59" s="252" customFormat="1" x14ac:dyDescent="0.2"/>
    <row r="60" s="252" customFormat="1" x14ac:dyDescent="0.2"/>
    <row r="61" s="252" customFormat="1" x14ac:dyDescent="0.2"/>
    <row r="62" s="252" customFormat="1" x14ac:dyDescent="0.2"/>
    <row r="63" s="252" customFormat="1" x14ac:dyDescent="0.2"/>
    <row r="64" s="252" customFormat="1" x14ac:dyDescent="0.2"/>
    <row r="65" s="252" customFormat="1" x14ac:dyDescent="0.2"/>
    <row r="66" s="252" customFormat="1" x14ac:dyDescent="0.2"/>
    <row r="67" s="252" customFormat="1" x14ac:dyDescent="0.2"/>
    <row r="68" s="252" customFormat="1" x14ac:dyDescent="0.2"/>
    <row r="69" s="252" customFormat="1" x14ac:dyDescent="0.2"/>
    <row r="70" s="252" customFormat="1" x14ac:dyDescent="0.2"/>
    <row r="71" s="252" customFormat="1" x14ac:dyDescent="0.2"/>
    <row r="72" s="252" customFormat="1" x14ac:dyDescent="0.2"/>
    <row r="73" s="252" customFormat="1" x14ac:dyDescent="0.2"/>
    <row r="74" s="252" customFormat="1" x14ac:dyDescent="0.2"/>
    <row r="75" s="252" customFormat="1" x14ac:dyDescent="0.2"/>
    <row r="76" s="252" customFormat="1" x14ac:dyDescent="0.2"/>
    <row r="77" s="252" customFormat="1" x14ac:dyDescent="0.2"/>
    <row r="78" s="252" customFormat="1" x14ac:dyDescent="0.2"/>
    <row r="79" s="252" customFormat="1" x14ac:dyDescent="0.2"/>
    <row r="80" s="252" customFormat="1" x14ac:dyDescent="0.2"/>
    <row r="81" s="252" customFormat="1" x14ac:dyDescent="0.2"/>
    <row r="82" s="252" customFormat="1" x14ac:dyDescent="0.2"/>
    <row r="83" s="252" customFormat="1" x14ac:dyDescent="0.2"/>
    <row r="84" s="252" customFormat="1" x14ac:dyDescent="0.2"/>
    <row r="85" s="252" customFormat="1" x14ac:dyDescent="0.2"/>
    <row r="86" s="252" customFormat="1" x14ac:dyDescent="0.2"/>
    <row r="87" s="252" customFormat="1" x14ac:dyDescent="0.2"/>
    <row r="88" s="252" customFormat="1" x14ac:dyDescent="0.2"/>
    <row r="89" s="252" customFormat="1" x14ac:dyDescent="0.2"/>
    <row r="90" s="252" customFormat="1" x14ac:dyDescent="0.2"/>
    <row r="91" s="252" customFormat="1" x14ac:dyDescent="0.2"/>
    <row r="92" s="252" customFormat="1" x14ac:dyDescent="0.2"/>
    <row r="93" s="252" customFormat="1" x14ac:dyDescent="0.2"/>
    <row r="94" s="252" customFormat="1" x14ac:dyDescent="0.2"/>
    <row r="95" s="252" customFormat="1" x14ac:dyDescent="0.2"/>
    <row r="96" s="252" customFormat="1" x14ac:dyDescent="0.2"/>
    <row r="97" s="252" customFormat="1" x14ac:dyDescent="0.2"/>
    <row r="98" s="252" customFormat="1" x14ac:dyDescent="0.2"/>
    <row r="99" s="252" customFormat="1" x14ac:dyDescent="0.2"/>
    <row r="100" s="252" customFormat="1" x14ac:dyDescent="0.2"/>
    <row r="101" s="252" customFormat="1" x14ac:dyDescent="0.2"/>
    <row r="102" s="252" customFormat="1" x14ac:dyDescent="0.2"/>
    <row r="103" s="252" customFormat="1" x14ac:dyDescent="0.2"/>
    <row r="104" s="252" customFormat="1" x14ac:dyDescent="0.2"/>
    <row r="105" s="252" customFormat="1" x14ac:dyDescent="0.2"/>
    <row r="106" s="252" customFormat="1" x14ac:dyDescent="0.2"/>
    <row r="107" s="252" customFormat="1" x14ac:dyDescent="0.2"/>
    <row r="108" s="252" customFormat="1" x14ac:dyDescent="0.2"/>
    <row r="109" s="252" customFormat="1" x14ac:dyDescent="0.2"/>
    <row r="110" s="252" customFormat="1" x14ac:dyDescent="0.2"/>
    <row r="111" s="252" customFormat="1" x14ac:dyDescent="0.2"/>
    <row r="112" s="252" customFormat="1" x14ac:dyDescent="0.2"/>
    <row r="113" s="252" customFormat="1" x14ac:dyDescent="0.2"/>
    <row r="114" s="252" customFormat="1" x14ac:dyDescent="0.2"/>
    <row r="115" s="252" customFormat="1" x14ac:dyDescent="0.2"/>
    <row r="116" s="252" customFormat="1" x14ac:dyDescent="0.2"/>
    <row r="117" s="252" customFormat="1" x14ac:dyDescent="0.2"/>
    <row r="118" s="252" customFormat="1" x14ac:dyDescent="0.2"/>
    <row r="119" s="252" customFormat="1" x14ac:dyDescent="0.2"/>
    <row r="120" s="252" customFormat="1" x14ac:dyDescent="0.2"/>
    <row r="121" s="252" customFormat="1" x14ac:dyDescent="0.2"/>
    <row r="122" s="252" customFormat="1" x14ac:dyDescent="0.2"/>
    <row r="123" s="252" customFormat="1" x14ac:dyDescent="0.2"/>
    <row r="124" s="252" customFormat="1" x14ac:dyDescent="0.2"/>
    <row r="125" s="252" customFormat="1" x14ac:dyDescent="0.2"/>
    <row r="126" s="252" customFormat="1" x14ac:dyDescent="0.2"/>
    <row r="127" s="252" customFormat="1" x14ac:dyDescent="0.2"/>
    <row r="128" s="252" customFormat="1" x14ac:dyDescent="0.2"/>
    <row r="129" s="252" customFormat="1" x14ac:dyDescent="0.2"/>
    <row r="130" s="252" customFormat="1" x14ac:dyDescent="0.2"/>
    <row r="131" s="252" customFormat="1" x14ac:dyDescent="0.2"/>
    <row r="132" s="252" customFormat="1" x14ac:dyDescent="0.2"/>
    <row r="133" s="252" customFormat="1" x14ac:dyDescent="0.2"/>
    <row r="134" s="252" customFormat="1" x14ac:dyDescent="0.2"/>
    <row r="135" s="252" customFormat="1" x14ac:dyDescent="0.2"/>
    <row r="136" s="252" customFormat="1" x14ac:dyDescent="0.2"/>
    <row r="137" s="252" customFormat="1" x14ac:dyDescent="0.2"/>
    <row r="138" s="252" customFormat="1" x14ac:dyDescent="0.2"/>
    <row r="139" s="252" customFormat="1" x14ac:dyDescent="0.2"/>
    <row r="140" s="252" customFormat="1" x14ac:dyDescent="0.2"/>
    <row r="141" s="252" customFormat="1" x14ac:dyDescent="0.2"/>
    <row r="142" s="252" customFormat="1" x14ac:dyDescent="0.2"/>
    <row r="143" s="252" customFormat="1" x14ac:dyDescent="0.2"/>
    <row r="144" s="252" customFormat="1" x14ac:dyDescent="0.2"/>
    <row r="145" s="252" customFormat="1" x14ac:dyDescent="0.2"/>
    <row r="146" s="252" customFormat="1" x14ac:dyDescent="0.2"/>
    <row r="147" s="252" customFormat="1" x14ac:dyDescent="0.2"/>
    <row r="148" s="252" customFormat="1" x14ac:dyDescent="0.2"/>
    <row r="149" s="252" customFormat="1" x14ac:dyDescent="0.2"/>
    <row r="150" s="252" customFormat="1" x14ac:dyDescent="0.2"/>
    <row r="151" s="252" customFormat="1" x14ac:dyDescent="0.2"/>
    <row r="152" s="252" customFormat="1" x14ac:dyDescent="0.2"/>
    <row r="153" s="252" customFormat="1" x14ac:dyDescent="0.2"/>
    <row r="154" s="252" customFormat="1" x14ac:dyDescent="0.2"/>
    <row r="155" s="252" customFormat="1" x14ac:dyDescent="0.2"/>
    <row r="156" s="252" customFormat="1" x14ac:dyDescent="0.2"/>
    <row r="157" s="252" customFormat="1" x14ac:dyDescent="0.2"/>
    <row r="158" s="252" customFormat="1" x14ac:dyDescent="0.2"/>
    <row r="159" s="252" customFormat="1" x14ac:dyDescent="0.2"/>
    <row r="160" s="252" customFormat="1" x14ac:dyDescent="0.2"/>
    <row r="161" s="252" customFormat="1" x14ac:dyDescent="0.2"/>
    <row r="162" s="252" customFormat="1" x14ac:dyDescent="0.2"/>
    <row r="163" s="252" customFormat="1" x14ac:dyDescent="0.2"/>
    <row r="164" s="252" customFormat="1" x14ac:dyDescent="0.2"/>
    <row r="165" s="252" customFormat="1" x14ac:dyDescent="0.2"/>
    <row r="166" s="252" customFormat="1" x14ac:dyDescent="0.2"/>
    <row r="167" s="252" customFormat="1" x14ac:dyDescent="0.2"/>
    <row r="168" s="252" customFormat="1" x14ac:dyDescent="0.2"/>
    <row r="169" s="252" customFormat="1" x14ac:dyDescent="0.2"/>
    <row r="170" s="252" customFormat="1" x14ac:dyDescent="0.2"/>
    <row r="171" s="252" customFormat="1" x14ac:dyDescent="0.2"/>
    <row r="172" s="252" customFormat="1" x14ac:dyDescent="0.2"/>
    <row r="173" s="252" customFormat="1" x14ac:dyDescent="0.2"/>
    <row r="174" s="252" customFormat="1" x14ac:dyDescent="0.2"/>
    <row r="175" s="252" customFormat="1" x14ac:dyDescent="0.2"/>
    <row r="176" s="252" customFormat="1" x14ac:dyDescent="0.2"/>
    <row r="177" s="252" customFormat="1" x14ac:dyDescent="0.2"/>
    <row r="178" s="252" customFormat="1" x14ac:dyDescent="0.2"/>
    <row r="179" s="252" customFormat="1" x14ac:dyDescent="0.2"/>
    <row r="180" s="252" customFormat="1" x14ac:dyDescent="0.2"/>
    <row r="181" s="252" customFormat="1" x14ac:dyDescent="0.2"/>
    <row r="182" s="252" customFormat="1" x14ac:dyDescent="0.2"/>
    <row r="183" s="252" customFormat="1" x14ac:dyDescent="0.2"/>
    <row r="184" s="252" customFormat="1" x14ac:dyDescent="0.2"/>
    <row r="185" s="252" customFormat="1" x14ac:dyDescent="0.2"/>
    <row r="186" s="252" customFormat="1" x14ac:dyDescent="0.2"/>
    <row r="187" s="252" customFormat="1" x14ac:dyDescent="0.2"/>
    <row r="188" s="252" customFormat="1" x14ac:dyDescent="0.2"/>
    <row r="189" s="252" customFormat="1" x14ac:dyDescent="0.2"/>
    <row r="190" s="252" customFormat="1" x14ac:dyDescent="0.2"/>
    <row r="191" s="252" customFormat="1" x14ac:dyDescent="0.2"/>
    <row r="192" s="252" customFormat="1" x14ac:dyDescent="0.2"/>
    <row r="193" s="252" customFormat="1" x14ac:dyDescent="0.2"/>
    <row r="194" s="252" customFormat="1" x14ac:dyDescent="0.2"/>
    <row r="195" s="252" customFormat="1" x14ac:dyDescent="0.2"/>
    <row r="196" s="252" customFormat="1" x14ac:dyDescent="0.2"/>
    <row r="197" s="252" customFormat="1" x14ac:dyDescent="0.2"/>
    <row r="198" s="252" customFormat="1" x14ac:dyDescent="0.2"/>
    <row r="199" s="252" customFormat="1" x14ac:dyDescent="0.2"/>
    <row r="200" s="252" customFormat="1" x14ac:dyDescent="0.2"/>
    <row r="201" s="252" customFormat="1" x14ac:dyDescent="0.2"/>
    <row r="202" s="252" customFormat="1" x14ac:dyDescent="0.2"/>
    <row r="203" s="252" customFormat="1" x14ac:dyDescent="0.2"/>
    <row r="204" s="252" customFormat="1" x14ac:dyDescent="0.2"/>
    <row r="205" s="252" customFormat="1" x14ac:dyDescent="0.2"/>
    <row r="206" s="252" customFormat="1" x14ac:dyDescent="0.2"/>
    <row r="207" s="252" customFormat="1" x14ac:dyDescent="0.2"/>
    <row r="208" s="252" customFormat="1" x14ac:dyDescent="0.2"/>
    <row r="209" s="252" customFormat="1" x14ac:dyDescent="0.2"/>
    <row r="210" s="252" customFormat="1" x14ac:dyDescent="0.2"/>
    <row r="211" s="252" customFormat="1" x14ac:dyDescent="0.2"/>
    <row r="212" s="252" customFormat="1" x14ac:dyDescent="0.2"/>
    <row r="213" s="252" customFormat="1" x14ac:dyDescent="0.2"/>
    <row r="214" s="252" customFormat="1" x14ac:dyDescent="0.2"/>
    <row r="215" s="252" customFormat="1" x14ac:dyDescent="0.2"/>
    <row r="216" s="252" customFormat="1" x14ac:dyDescent="0.2"/>
    <row r="217" s="252" customFormat="1" x14ac:dyDescent="0.2"/>
    <row r="218" s="252" customFormat="1" x14ac:dyDescent="0.2"/>
    <row r="219" s="252" customFormat="1" x14ac:dyDescent="0.2"/>
    <row r="220" s="252" customFormat="1" x14ac:dyDescent="0.2"/>
    <row r="221" s="252" customFormat="1" x14ac:dyDescent="0.2"/>
    <row r="222" s="252" customFormat="1" x14ac:dyDescent="0.2"/>
    <row r="223" s="252" customFormat="1" x14ac:dyDescent="0.2"/>
    <row r="224" s="252" customFormat="1" x14ac:dyDescent="0.2"/>
    <row r="225" s="252" customFormat="1" x14ac:dyDescent="0.2"/>
    <row r="226" s="252" customFormat="1" x14ac:dyDescent="0.2"/>
    <row r="227" s="252" customFormat="1" x14ac:dyDescent="0.2"/>
    <row r="228" s="252" customFormat="1" x14ac:dyDescent="0.2"/>
    <row r="229" s="252" customFormat="1" x14ac:dyDescent="0.2"/>
    <row r="230" s="252" customFormat="1" x14ac:dyDescent="0.2"/>
    <row r="231" s="252" customFormat="1" x14ac:dyDescent="0.2"/>
    <row r="232" s="252" customFormat="1" x14ac:dyDescent="0.2"/>
    <row r="233" s="252" customFormat="1" x14ac:dyDescent="0.2"/>
    <row r="234" s="252" customFormat="1" x14ac:dyDescent="0.2"/>
    <row r="235" s="252" customFormat="1" x14ac:dyDescent="0.2"/>
    <row r="236" s="252" customFormat="1" x14ac:dyDescent="0.2"/>
    <row r="237" s="252" customFormat="1" x14ac:dyDescent="0.2"/>
    <row r="238" s="252" customFormat="1" x14ac:dyDescent="0.2"/>
    <row r="239" s="252" customFormat="1" x14ac:dyDescent="0.2"/>
    <row r="240" s="252" customFormat="1" x14ac:dyDescent="0.2"/>
    <row r="241" s="252" customFormat="1" x14ac:dyDescent="0.2"/>
    <row r="242" s="252" customFormat="1" x14ac:dyDescent="0.2"/>
    <row r="243" s="252" customFormat="1" x14ac:dyDescent="0.2"/>
    <row r="244" s="252" customFormat="1" x14ac:dyDescent="0.2"/>
    <row r="245" s="252" customFormat="1" x14ac:dyDescent="0.2"/>
    <row r="246" s="252" customFormat="1" x14ac:dyDescent="0.2"/>
    <row r="247" s="252" customFormat="1" x14ac:dyDescent="0.2"/>
    <row r="248" s="252" customFormat="1" x14ac:dyDescent="0.2"/>
    <row r="249" s="252" customFormat="1" x14ac:dyDescent="0.2"/>
    <row r="250" s="252" customFormat="1" x14ac:dyDescent="0.2"/>
    <row r="251" s="252" customFormat="1" x14ac:dyDescent="0.2"/>
    <row r="252" s="252" customFormat="1" x14ac:dyDescent="0.2"/>
    <row r="253" s="252" customFormat="1" x14ac:dyDescent="0.2"/>
    <row r="254" s="252" customFormat="1" x14ac:dyDescent="0.2"/>
    <row r="255" s="252" customFormat="1" x14ac:dyDescent="0.2"/>
    <row r="256" s="252" customFormat="1" x14ac:dyDescent="0.2"/>
    <row r="257" s="252" customFormat="1" x14ac:dyDescent="0.2"/>
    <row r="258" s="252" customFormat="1" x14ac:dyDescent="0.2"/>
    <row r="259" s="252" customFormat="1" x14ac:dyDescent="0.2"/>
    <row r="260" s="252" customFormat="1" x14ac:dyDescent="0.2"/>
    <row r="261" s="252" customFormat="1" x14ac:dyDescent="0.2"/>
    <row r="262" s="252" customFormat="1" x14ac:dyDescent="0.2"/>
    <row r="263" s="252" customFormat="1" x14ac:dyDescent="0.2"/>
    <row r="264" s="252" customFormat="1" x14ac:dyDescent="0.2"/>
    <row r="265" s="252" customFormat="1" x14ac:dyDescent="0.2"/>
    <row r="266" s="252" customFormat="1" x14ac:dyDescent="0.2"/>
    <row r="267" s="252" customFormat="1" x14ac:dyDescent="0.2"/>
    <row r="268" s="252" customFormat="1" x14ac:dyDescent="0.2"/>
    <row r="269" s="252" customFormat="1" x14ac:dyDescent="0.2"/>
    <row r="270" s="252" customFormat="1" x14ac:dyDescent="0.2"/>
    <row r="271" s="252" customFormat="1" x14ac:dyDescent="0.2"/>
    <row r="272" s="252" customFormat="1" x14ac:dyDescent="0.2"/>
    <row r="273" s="252" customFormat="1" x14ac:dyDescent="0.2"/>
    <row r="274" s="252" customFormat="1" x14ac:dyDescent="0.2"/>
    <row r="275" s="252" customFormat="1" x14ac:dyDescent="0.2"/>
    <row r="276" s="252" customFormat="1" x14ac:dyDescent="0.2"/>
  </sheetData>
  <mergeCells count="4">
    <mergeCell ref="B13:L15"/>
    <mergeCell ref="B7:C7"/>
    <mergeCell ref="B8:C8"/>
    <mergeCell ref="B9:C9"/>
  </mergeCells>
  <pageMargins left="0.7" right="0.7" top="0.75" bottom="0.75" header="0.3" footer="0.3"/>
  <pageSetup orientation="portrait"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01D11-8868-4C81-8680-852AB26C6B05}">
  <dimension ref="A1:K26"/>
  <sheetViews>
    <sheetView showGridLines="0" workbookViewId="0">
      <selection activeCell="A2" sqref="A2"/>
    </sheetView>
  </sheetViews>
  <sheetFormatPr defaultRowHeight="15" x14ac:dyDescent="0.25"/>
  <cols>
    <col min="1" max="1" width="32.42578125" bestFit="1" customWidth="1"/>
    <col min="2" max="2" width="7.42578125" bestFit="1" customWidth="1"/>
    <col min="3" max="3" width="29" customWidth="1"/>
    <col min="4" max="5" width="10.140625" bestFit="1" customWidth="1"/>
    <col min="6" max="6" width="16.5703125" bestFit="1" customWidth="1"/>
    <col min="7" max="7" width="23.85546875" bestFit="1" customWidth="1"/>
    <col min="8" max="8" width="17.140625" bestFit="1" customWidth="1"/>
    <col min="9" max="9" width="14.5703125" customWidth="1"/>
    <col min="10" max="10" width="21.140625" customWidth="1"/>
    <col min="11" max="11" width="52.5703125" customWidth="1"/>
  </cols>
  <sheetData>
    <row r="1" spans="1:11" ht="15.75" thickBot="1" x14ac:dyDescent="0.3">
      <c r="A1" s="244" t="s">
        <v>559</v>
      </c>
      <c r="B1" s="245"/>
      <c r="C1" s="246"/>
      <c r="D1" s="246"/>
      <c r="E1" s="246"/>
      <c r="F1" s="247"/>
      <c r="G1" s="247"/>
      <c r="H1" s="246"/>
      <c r="I1" s="247"/>
      <c r="J1" s="246"/>
      <c r="K1" s="246"/>
    </row>
    <row r="2" spans="1:11" ht="65.25" thickBot="1" x14ac:dyDescent="0.3">
      <c r="A2" s="217" t="s">
        <v>194</v>
      </c>
      <c r="B2" s="218" t="s">
        <v>68</v>
      </c>
      <c r="C2" s="249" t="s">
        <v>188</v>
      </c>
      <c r="D2" s="249" t="s">
        <v>88</v>
      </c>
      <c r="E2" s="249" t="s">
        <v>89</v>
      </c>
      <c r="F2" s="250" t="s">
        <v>57</v>
      </c>
      <c r="G2" s="250" t="s">
        <v>457</v>
      </c>
      <c r="H2" s="249" t="s">
        <v>193</v>
      </c>
      <c r="I2" s="250" t="s">
        <v>70</v>
      </c>
      <c r="J2" s="249" t="s">
        <v>175</v>
      </c>
      <c r="K2" s="249" t="s">
        <v>548</v>
      </c>
    </row>
    <row r="3" spans="1:11" ht="63.75" x14ac:dyDescent="0.25">
      <c r="A3" s="222" t="s">
        <v>547</v>
      </c>
      <c r="B3" s="223" t="s">
        <v>524</v>
      </c>
      <c r="C3" s="220" t="s">
        <v>94</v>
      </c>
      <c r="D3" s="225">
        <v>43752</v>
      </c>
      <c r="E3" s="225">
        <v>47453</v>
      </c>
      <c r="F3" s="234">
        <v>1550000</v>
      </c>
      <c r="G3" s="227"/>
      <c r="H3" s="228"/>
      <c r="I3" s="233"/>
      <c r="J3" s="422">
        <f>775000+775000</f>
        <v>1550000</v>
      </c>
      <c r="K3" s="421" t="s">
        <v>549</v>
      </c>
    </row>
    <row r="26" spans="1:2" x14ac:dyDescent="0.25">
      <c r="A26" s="257" t="s">
        <v>276</v>
      </c>
      <c r="B26" t="s">
        <v>558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T273"/>
  <sheetViews>
    <sheetView topLeftCell="A10" zoomScale="60" zoomScaleNormal="60" workbookViewId="0">
      <selection activeCell="L3" sqref="L3"/>
    </sheetView>
  </sheetViews>
  <sheetFormatPr defaultColWidth="8.85546875" defaultRowHeight="14.25" x14ac:dyDescent="0.2"/>
  <cols>
    <col min="1" max="1" width="32.5703125" style="56" customWidth="1"/>
    <col min="2" max="2" width="20.28515625" style="56" customWidth="1"/>
    <col min="3" max="3" width="22.42578125" style="56" customWidth="1"/>
    <col min="4" max="4" width="16.5703125" style="56" customWidth="1"/>
    <col min="5" max="5" width="3.140625" style="56" hidden="1" customWidth="1"/>
    <col min="6" max="6" width="17.7109375" style="56" customWidth="1"/>
    <col min="7" max="7" width="17.85546875" style="56" customWidth="1"/>
    <col min="8" max="8" width="35.28515625" style="56" customWidth="1"/>
    <col min="9" max="9" width="32.140625" style="56" bestFit="1" customWidth="1"/>
    <col min="10" max="10" width="34.140625" style="56" customWidth="1"/>
    <col min="11" max="11" width="22.140625" style="56" customWidth="1"/>
    <col min="12" max="12" width="73.85546875" style="56" customWidth="1"/>
    <col min="13" max="13" width="21.28515625" style="56" customWidth="1"/>
    <col min="14" max="38" width="3.140625" style="58" customWidth="1"/>
    <col min="39" max="46" width="8.85546875" style="58"/>
    <col min="47" max="16384" width="8.85546875" style="56"/>
  </cols>
  <sheetData>
    <row r="1" spans="1:46" ht="19.5" thickBot="1" x14ac:dyDescent="0.35">
      <c r="A1" s="127" t="s">
        <v>453</v>
      </c>
      <c r="B1" s="128"/>
      <c r="C1" s="126"/>
      <c r="D1" s="126"/>
      <c r="E1" s="126"/>
      <c r="F1" s="126"/>
      <c r="G1" s="126"/>
      <c r="H1" s="125"/>
      <c r="I1" s="125"/>
      <c r="J1" s="126"/>
      <c r="K1" s="126"/>
      <c r="L1" s="125"/>
      <c r="M1" s="154"/>
    </row>
    <row r="2" spans="1:46" ht="122.45" customHeight="1" thickBot="1" x14ac:dyDescent="0.3">
      <c r="A2" s="125" t="s">
        <v>194</v>
      </c>
      <c r="B2" s="122" t="s">
        <v>68</v>
      </c>
      <c r="C2" s="123" t="s">
        <v>188</v>
      </c>
      <c r="D2" s="123" t="s">
        <v>116</v>
      </c>
      <c r="E2" s="123" t="s">
        <v>117</v>
      </c>
      <c r="F2" s="123" t="s">
        <v>88</v>
      </c>
      <c r="G2" s="123" t="s">
        <v>89</v>
      </c>
      <c r="H2" s="122" t="s">
        <v>57</v>
      </c>
      <c r="I2" s="122" t="s">
        <v>202</v>
      </c>
      <c r="J2" s="123" t="s">
        <v>132</v>
      </c>
      <c r="K2" s="123" t="s">
        <v>193</v>
      </c>
      <c r="L2" s="122" t="s">
        <v>70</v>
      </c>
      <c r="M2" s="124" t="s">
        <v>175</v>
      </c>
    </row>
    <row r="3" spans="1:46" ht="72" x14ac:dyDescent="0.25">
      <c r="A3" s="69" t="s">
        <v>289</v>
      </c>
      <c r="B3" s="61" t="s">
        <v>93</v>
      </c>
      <c r="C3" s="215" t="s">
        <v>95</v>
      </c>
      <c r="D3" s="63"/>
      <c r="E3" s="63"/>
      <c r="F3" s="64">
        <v>39448</v>
      </c>
      <c r="G3" s="64">
        <v>43100</v>
      </c>
      <c r="H3" s="70" t="s">
        <v>201</v>
      </c>
      <c r="I3" s="66" t="s">
        <v>222</v>
      </c>
      <c r="J3" s="66" t="s">
        <v>9</v>
      </c>
      <c r="K3" s="67">
        <v>24500000</v>
      </c>
      <c r="L3" s="118" t="s">
        <v>471</v>
      </c>
      <c r="M3" s="71" t="e">
        <f>M24</f>
        <v>#REF!</v>
      </c>
    </row>
    <row r="4" spans="1:46" ht="18.600000000000001" customHeight="1" x14ac:dyDescent="0.2">
      <c r="A4" s="58"/>
      <c r="B4" s="58"/>
      <c r="C4" s="58"/>
      <c r="D4" s="58"/>
      <c r="E4" s="58"/>
      <c r="F4" s="58"/>
      <c r="G4" s="58"/>
      <c r="H4" s="58"/>
      <c r="I4" s="58"/>
      <c r="J4" s="58"/>
      <c r="K4" s="58"/>
      <c r="L4" s="58"/>
      <c r="M4" s="58"/>
    </row>
    <row r="5" spans="1:46" ht="18.600000000000001" customHeight="1" x14ac:dyDescent="0.2">
      <c r="A5" s="58"/>
      <c r="B5" s="58"/>
      <c r="C5" s="58"/>
      <c r="D5" s="58"/>
      <c r="E5" s="58"/>
      <c r="F5" s="58"/>
      <c r="G5" s="58"/>
      <c r="H5" s="58"/>
      <c r="I5" s="58"/>
      <c r="J5" s="58"/>
      <c r="K5" s="58"/>
      <c r="L5" s="58"/>
      <c r="M5" s="58"/>
    </row>
    <row r="6" spans="1:46" ht="20.25" x14ac:dyDescent="0.3">
      <c r="A6" s="130" t="s">
        <v>281</v>
      </c>
      <c r="B6" s="58"/>
      <c r="C6" s="58"/>
      <c r="D6" s="58"/>
      <c r="E6" s="58"/>
      <c r="F6" s="58"/>
      <c r="G6" s="58"/>
      <c r="H6" s="58"/>
      <c r="I6" s="58"/>
      <c r="J6" s="58"/>
      <c r="K6" s="58"/>
      <c r="L6" s="58"/>
      <c r="M6" s="58"/>
    </row>
    <row r="7" spans="1:46" ht="18.600000000000001" customHeight="1" x14ac:dyDescent="0.2">
      <c r="A7" s="58"/>
      <c r="B7" s="58"/>
      <c r="C7" s="58"/>
      <c r="D7" s="58"/>
      <c r="E7" s="58"/>
      <c r="F7" s="58"/>
      <c r="G7" s="58"/>
      <c r="H7" s="58"/>
      <c r="I7" s="58"/>
      <c r="J7" s="58"/>
      <c r="K7" s="58"/>
      <c r="L7" s="58"/>
      <c r="M7" s="58"/>
    </row>
    <row r="8" spans="1:46" ht="18.600000000000001" customHeight="1" x14ac:dyDescent="0.25">
      <c r="A8" s="58"/>
      <c r="B8" s="58"/>
      <c r="C8" s="546" t="s">
        <v>280</v>
      </c>
      <c r="D8" s="546"/>
      <c r="E8" s="546"/>
      <c r="F8" s="546"/>
      <c r="G8" s="546"/>
      <c r="H8" s="58"/>
      <c r="I8" s="58"/>
      <c r="J8" s="58"/>
      <c r="K8" s="58"/>
      <c r="L8" s="58"/>
      <c r="M8" s="58"/>
    </row>
    <row r="9" spans="1:46" s="121" customFormat="1" ht="72" x14ac:dyDescent="0.25">
      <c r="A9" s="57"/>
      <c r="B9" s="133" t="s">
        <v>245</v>
      </c>
      <c r="C9" s="133" t="s">
        <v>248</v>
      </c>
      <c r="D9" s="133" t="s">
        <v>249</v>
      </c>
      <c r="E9" s="57"/>
      <c r="F9" s="133" t="s">
        <v>247</v>
      </c>
      <c r="G9" s="133" t="s">
        <v>244</v>
      </c>
      <c r="H9" s="134" t="s">
        <v>250</v>
      </c>
      <c r="I9" s="134" t="s">
        <v>251</v>
      </c>
      <c r="J9" s="134" t="s">
        <v>273</v>
      </c>
      <c r="K9" s="134" t="s">
        <v>286</v>
      </c>
      <c r="L9" s="134" t="s">
        <v>252</v>
      </c>
      <c r="M9" s="134" t="s">
        <v>279</v>
      </c>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row>
    <row r="10" spans="1:46" s="121" customFormat="1" ht="18" x14ac:dyDescent="0.25">
      <c r="A10" s="57"/>
      <c r="B10" s="144">
        <v>2004</v>
      </c>
      <c r="C10" s="138">
        <v>12234308</v>
      </c>
      <c r="D10" s="138">
        <v>3265692</v>
      </c>
      <c r="E10" s="57"/>
      <c r="F10" s="138">
        <f t="shared" ref="F10:F23" si="0">C10+D10</f>
        <v>15500000</v>
      </c>
      <c r="G10" s="138">
        <v>1426436</v>
      </c>
      <c r="H10" s="141"/>
      <c r="I10" s="141"/>
      <c r="J10" s="57"/>
      <c r="K10" s="135"/>
      <c r="L10" s="141"/>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row>
    <row r="11" spans="1:46" s="121" customFormat="1" ht="18" x14ac:dyDescent="0.25">
      <c r="A11" s="57"/>
      <c r="B11" s="144">
        <v>2005</v>
      </c>
      <c r="C11" s="138">
        <v>12234308</v>
      </c>
      <c r="D11" s="138">
        <v>3265692</v>
      </c>
      <c r="E11" s="57"/>
      <c r="F11" s="138">
        <f t="shared" si="0"/>
        <v>15500000</v>
      </c>
      <c r="G11" s="138">
        <v>1002205</v>
      </c>
      <c r="H11" s="141"/>
      <c r="I11" s="141"/>
      <c r="J11" s="57"/>
      <c r="K11" s="135"/>
      <c r="L11" s="141"/>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row>
    <row r="12" spans="1:46" s="121" customFormat="1" ht="18.75" x14ac:dyDescent="0.3">
      <c r="A12" s="136" t="s">
        <v>246</v>
      </c>
      <c r="B12" s="144">
        <v>2006</v>
      </c>
      <c r="C12" s="138">
        <v>12913282</v>
      </c>
      <c r="D12" s="138">
        <v>3809974</v>
      </c>
      <c r="E12" s="57"/>
      <c r="F12" s="138">
        <f t="shared" si="0"/>
        <v>16723256</v>
      </c>
      <c r="G12" s="138">
        <v>1308760</v>
      </c>
      <c r="H12" s="141"/>
      <c r="I12" s="141"/>
      <c r="J12" s="57"/>
      <c r="K12" s="135"/>
      <c r="L12" s="141"/>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row>
    <row r="13" spans="1:46" s="121" customFormat="1" ht="18.75" x14ac:dyDescent="0.3">
      <c r="A13" s="136"/>
      <c r="B13" s="144">
        <v>2007</v>
      </c>
      <c r="C13" s="138">
        <v>14694365</v>
      </c>
      <c r="D13" s="138">
        <v>3809974</v>
      </c>
      <c r="E13" s="57"/>
      <c r="F13" s="138">
        <f t="shared" si="0"/>
        <v>18504339</v>
      </c>
      <c r="G13" s="138">
        <v>965815</v>
      </c>
      <c r="H13" s="141"/>
      <c r="I13" s="141"/>
      <c r="J13" s="57"/>
      <c r="K13" s="135"/>
      <c r="L13" s="141"/>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row>
    <row r="14" spans="1:46" s="121" customFormat="1" ht="18.75" x14ac:dyDescent="0.3">
      <c r="A14" s="136"/>
      <c r="B14" s="144">
        <v>2008</v>
      </c>
      <c r="C14" s="138">
        <v>29190072</v>
      </c>
      <c r="D14" s="138">
        <v>6597859</v>
      </c>
      <c r="E14" s="57"/>
      <c r="F14" s="138">
        <f t="shared" si="0"/>
        <v>35787931</v>
      </c>
      <c r="G14" s="138">
        <v>4152180</v>
      </c>
      <c r="H14" s="138">
        <f>C14-14077572</f>
        <v>15112500</v>
      </c>
      <c r="I14" s="138">
        <f>G14-1308760</f>
        <v>2843420</v>
      </c>
      <c r="J14" s="138">
        <f>H14+I14</f>
        <v>17955920</v>
      </c>
      <c r="K14" s="138">
        <v>0</v>
      </c>
      <c r="L14" s="145">
        <f>J14*0.4</f>
        <v>7182368</v>
      </c>
      <c r="M14" s="138" t="e">
        <f>L14*(#REF!/100)</f>
        <v>#REF!</v>
      </c>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row>
    <row r="15" spans="1:46" s="121" customFormat="1" ht="18" x14ac:dyDescent="0.25">
      <c r="A15" s="57"/>
      <c r="B15" s="144">
        <v>2009</v>
      </c>
      <c r="C15" s="138">
        <v>36372125</v>
      </c>
      <c r="D15" s="138">
        <v>6597859</v>
      </c>
      <c r="E15" s="57"/>
      <c r="F15" s="138">
        <f t="shared" si="0"/>
        <v>42969984</v>
      </c>
      <c r="G15" s="138">
        <v>3701461</v>
      </c>
      <c r="H15" s="138">
        <f>C15-14077572</f>
        <v>22294553</v>
      </c>
      <c r="I15" s="138">
        <f>G15-1308760</f>
        <v>2392701</v>
      </c>
      <c r="J15" s="138">
        <f>H15+I15</f>
        <v>24687254</v>
      </c>
      <c r="K15" s="138">
        <v>0</v>
      </c>
      <c r="L15" s="145">
        <f>(H15+I15)*0.4</f>
        <v>9874901.5999999996</v>
      </c>
      <c r="M15" s="138" t="e">
        <f>L15*(#REF!/100)</f>
        <v>#REF!</v>
      </c>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row>
    <row r="16" spans="1:46" s="121" customFormat="1" ht="18" x14ac:dyDescent="0.25">
      <c r="A16" s="57"/>
      <c r="B16" s="144">
        <v>2010</v>
      </c>
      <c r="C16" s="138">
        <v>35527501</v>
      </c>
      <c r="D16" s="138">
        <v>6597859</v>
      </c>
      <c r="E16" s="57"/>
      <c r="F16" s="138">
        <f t="shared" si="0"/>
        <v>42125360</v>
      </c>
      <c r="G16" s="138">
        <v>3481497</v>
      </c>
      <c r="H16" s="138">
        <f t="shared" ref="H16:H18" si="1">C16-14077572</f>
        <v>21449929</v>
      </c>
      <c r="I16" s="138">
        <f t="shared" ref="I16:I18" si="2">G16-1308760</f>
        <v>2172737</v>
      </c>
      <c r="J16" s="138">
        <f t="shared" ref="J16:J23" si="3">H16+I16</f>
        <v>23622666</v>
      </c>
      <c r="K16" s="138">
        <v>0</v>
      </c>
      <c r="L16" s="145">
        <f t="shared" ref="L16:L23" si="4">(H16+I16)*0.4</f>
        <v>9449066.4000000004</v>
      </c>
      <c r="M16" s="138" t="e">
        <f>L16*(#REF!/100)</f>
        <v>#REF!</v>
      </c>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row>
    <row r="17" spans="1:46" s="121" customFormat="1" ht="18" x14ac:dyDescent="0.25">
      <c r="A17" s="57"/>
      <c r="B17" s="144">
        <v>2011</v>
      </c>
      <c r="C17" s="138">
        <v>32791066</v>
      </c>
      <c r="D17" s="138">
        <v>6597859</v>
      </c>
      <c r="E17" s="57"/>
      <c r="F17" s="138">
        <f t="shared" si="0"/>
        <v>39388925</v>
      </c>
      <c r="G17" s="138">
        <v>2760284</v>
      </c>
      <c r="H17" s="138">
        <f t="shared" si="1"/>
        <v>18713494</v>
      </c>
      <c r="I17" s="138">
        <f t="shared" si="2"/>
        <v>1451524</v>
      </c>
      <c r="J17" s="138">
        <f t="shared" si="3"/>
        <v>20165018</v>
      </c>
      <c r="K17" s="138">
        <v>0</v>
      </c>
      <c r="L17" s="145">
        <f t="shared" si="4"/>
        <v>8066007.2000000002</v>
      </c>
      <c r="M17" s="138" t="e">
        <f>L17*(#REF!/100)</f>
        <v>#REF!</v>
      </c>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row>
    <row r="18" spans="1:46" s="121" customFormat="1" ht="18" x14ac:dyDescent="0.25">
      <c r="A18" s="547" t="s">
        <v>263</v>
      </c>
      <c r="B18" s="144">
        <v>2012</v>
      </c>
      <c r="C18" s="138">
        <v>28002141</v>
      </c>
      <c r="D18" s="138">
        <v>6597859</v>
      </c>
      <c r="E18" s="57"/>
      <c r="F18" s="138">
        <f t="shared" si="0"/>
        <v>34600000</v>
      </c>
      <c r="G18" s="138">
        <v>3440400</v>
      </c>
      <c r="H18" s="138">
        <f t="shared" si="1"/>
        <v>13924569</v>
      </c>
      <c r="I18" s="138">
        <f t="shared" si="2"/>
        <v>2131640</v>
      </c>
      <c r="J18" s="138">
        <f t="shared" si="3"/>
        <v>16056209</v>
      </c>
      <c r="K18" s="138">
        <v>0</v>
      </c>
      <c r="L18" s="145">
        <f t="shared" si="4"/>
        <v>6422483.6000000006</v>
      </c>
      <c r="M18" s="138" t="e">
        <f>L18*(#REF!/100)</f>
        <v>#REF!</v>
      </c>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row>
    <row r="19" spans="1:46" s="121" customFormat="1" ht="18" x14ac:dyDescent="0.25">
      <c r="A19" s="547"/>
      <c r="B19" s="144">
        <v>2013</v>
      </c>
      <c r="C19" s="138">
        <v>29502141</v>
      </c>
      <c r="D19" s="138">
        <v>6597859</v>
      </c>
      <c r="E19" s="57"/>
      <c r="F19" s="138">
        <f t="shared" si="0"/>
        <v>36100000</v>
      </c>
      <c r="G19" s="138">
        <v>4366441</v>
      </c>
      <c r="H19" s="138">
        <f>C19-$C$12</f>
        <v>16588859</v>
      </c>
      <c r="I19" s="138">
        <f t="shared" ref="I19:I23" si="5">G19-$G$12</f>
        <v>3057681</v>
      </c>
      <c r="J19" s="138">
        <f t="shared" si="3"/>
        <v>19646540</v>
      </c>
      <c r="K19" s="138">
        <v>0</v>
      </c>
      <c r="L19" s="145">
        <f t="shared" si="4"/>
        <v>7858616</v>
      </c>
      <c r="M19" s="138" t="e">
        <f>L19*(#REF!/100)</f>
        <v>#REF!</v>
      </c>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row>
    <row r="20" spans="1:46" s="121" customFormat="1" ht="18" x14ac:dyDescent="0.25">
      <c r="A20" s="57"/>
      <c r="B20" s="144">
        <v>2014</v>
      </c>
      <c r="C20" s="138">
        <v>28729590</v>
      </c>
      <c r="D20" s="138">
        <v>7540410</v>
      </c>
      <c r="E20" s="57"/>
      <c r="F20" s="138">
        <f t="shared" si="0"/>
        <v>36270000</v>
      </c>
      <c r="G20" s="138">
        <v>5008580</v>
      </c>
      <c r="H20" s="138">
        <f>C20-$C$12</f>
        <v>15816308</v>
      </c>
      <c r="I20" s="138">
        <f t="shared" si="5"/>
        <v>3699820</v>
      </c>
      <c r="J20" s="138">
        <f t="shared" si="3"/>
        <v>19516128</v>
      </c>
      <c r="K20" s="138">
        <v>0</v>
      </c>
      <c r="L20" s="145">
        <f t="shared" si="4"/>
        <v>7806451.2000000002</v>
      </c>
      <c r="M20" s="138" t="e">
        <f>L20*(#REF!/100)</f>
        <v>#REF!</v>
      </c>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row>
    <row r="21" spans="1:46" s="121" customFormat="1" ht="18" x14ac:dyDescent="0.25">
      <c r="A21" s="57"/>
      <c r="B21" s="144">
        <v>2015</v>
      </c>
      <c r="C21" s="138">
        <v>29459590</v>
      </c>
      <c r="D21" s="138">
        <v>7540410</v>
      </c>
      <c r="E21" s="57"/>
      <c r="F21" s="138">
        <f t="shared" si="0"/>
        <v>37000000</v>
      </c>
      <c r="G21" s="138">
        <v>6299554</v>
      </c>
      <c r="H21" s="138">
        <f>C21-$C$12</f>
        <v>16546308</v>
      </c>
      <c r="I21" s="138">
        <f t="shared" si="5"/>
        <v>4990794</v>
      </c>
      <c r="J21" s="138">
        <f t="shared" si="3"/>
        <v>21537102</v>
      </c>
      <c r="K21" s="138">
        <v>0</v>
      </c>
      <c r="L21" s="145">
        <f t="shared" si="4"/>
        <v>8614840.8000000007</v>
      </c>
      <c r="M21" s="138" t="e">
        <f>L21*(#REF!/100)</f>
        <v>#REF!</v>
      </c>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row>
    <row r="22" spans="1:46" s="121" customFormat="1" ht="18" x14ac:dyDescent="0.25">
      <c r="A22" s="57"/>
      <c r="B22" s="144">
        <v>2016</v>
      </c>
      <c r="C22" s="138">
        <v>30114077</v>
      </c>
      <c r="D22" s="138">
        <v>9425513</v>
      </c>
      <c r="E22" s="57"/>
      <c r="F22" s="138">
        <f t="shared" si="0"/>
        <v>39539590</v>
      </c>
      <c r="G22" s="138">
        <v>8205553</v>
      </c>
      <c r="H22" s="138">
        <f t="shared" ref="H22:H23" si="6">C22-$C$12</f>
        <v>17200795</v>
      </c>
      <c r="I22" s="138">
        <f t="shared" si="5"/>
        <v>6896793</v>
      </c>
      <c r="J22" s="138">
        <f t="shared" si="3"/>
        <v>24097588</v>
      </c>
      <c r="K22" s="138">
        <v>0</v>
      </c>
      <c r="L22" s="145">
        <f t="shared" si="4"/>
        <v>9639035.2000000011</v>
      </c>
      <c r="M22" s="138" t="e">
        <f>L22*(#REF!/100)</f>
        <v>#REF!</v>
      </c>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row>
    <row r="23" spans="1:46" s="121" customFormat="1" ht="18.75" x14ac:dyDescent="0.3">
      <c r="A23" s="136"/>
      <c r="B23" s="146">
        <v>2017</v>
      </c>
      <c r="C23" s="147">
        <v>32621766</v>
      </c>
      <c r="D23" s="147">
        <v>10368064</v>
      </c>
      <c r="E23" s="148"/>
      <c r="F23" s="147">
        <f t="shared" si="0"/>
        <v>42989830</v>
      </c>
      <c r="G23" s="147">
        <v>8528720</v>
      </c>
      <c r="H23" s="147">
        <f t="shared" si="6"/>
        <v>19708484</v>
      </c>
      <c r="I23" s="147">
        <f t="shared" si="5"/>
        <v>7219960</v>
      </c>
      <c r="J23" s="147">
        <f t="shared" si="3"/>
        <v>26928444</v>
      </c>
      <c r="K23" s="147">
        <v>0</v>
      </c>
      <c r="L23" s="149">
        <f t="shared" si="4"/>
        <v>10771377.600000001</v>
      </c>
      <c r="M23" s="147" t="e">
        <f>L23*(#REF!/100)</f>
        <v>#REF!</v>
      </c>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row>
    <row r="24" spans="1:46" s="121" customFormat="1" ht="23.45" customHeight="1" x14ac:dyDescent="0.25">
      <c r="A24" s="57"/>
      <c r="B24" s="57"/>
      <c r="C24" s="57"/>
      <c r="D24" s="57"/>
      <c r="E24" s="57"/>
      <c r="F24" s="57"/>
      <c r="G24" s="57"/>
      <c r="H24" s="57"/>
      <c r="I24" s="57"/>
      <c r="J24" s="57"/>
      <c r="K24" s="57"/>
      <c r="L24" s="57"/>
      <c r="M24" s="150" t="e">
        <f>SUM(M14:M23)</f>
        <v>#REF!</v>
      </c>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row>
    <row r="25" spans="1:46" ht="23.45" customHeight="1" x14ac:dyDescent="0.25">
      <c r="A25" s="139" t="s">
        <v>256</v>
      </c>
      <c r="B25" s="58"/>
      <c r="C25" s="151" t="s">
        <v>254</v>
      </c>
      <c r="D25" s="58"/>
      <c r="E25" s="57"/>
      <c r="F25" s="57"/>
      <c r="G25" s="57"/>
      <c r="H25" s="57"/>
      <c r="I25" s="58"/>
      <c r="J25" s="168"/>
      <c r="K25" s="58"/>
      <c r="L25" s="58"/>
      <c r="M25" s="152" t="s">
        <v>253</v>
      </c>
    </row>
    <row r="26" spans="1:46" ht="23.45" customHeight="1" x14ac:dyDescent="0.25">
      <c r="A26" s="139" t="s">
        <v>261</v>
      </c>
      <c r="B26" s="57"/>
      <c r="C26" s="57"/>
      <c r="D26" s="140" t="s">
        <v>270</v>
      </c>
      <c r="E26" s="57"/>
      <c r="F26" s="57"/>
      <c r="G26" s="57"/>
      <c r="H26" s="57"/>
      <c r="I26" s="58"/>
      <c r="J26" s="168"/>
      <c r="K26" s="58"/>
      <c r="L26" s="152"/>
      <c r="M26" s="58"/>
    </row>
    <row r="27" spans="1:46" ht="23.45" customHeight="1" x14ac:dyDescent="0.25">
      <c r="A27" s="139" t="s">
        <v>260</v>
      </c>
      <c r="B27" s="57"/>
      <c r="C27" s="57"/>
      <c r="D27" s="140" t="s">
        <v>257</v>
      </c>
      <c r="E27" s="57"/>
      <c r="F27" s="57"/>
      <c r="G27" s="57"/>
      <c r="H27" s="57"/>
      <c r="I27" s="58"/>
      <c r="J27" s="168"/>
      <c r="K27" s="167"/>
      <c r="L27" s="58"/>
      <c r="M27" s="58"/>
    </row>
    <row r="28" spans="1:46" ht="18" x14ac:dyDescent="0.25">
      <c r="A28" s="57"/>
      <c r="B28" s="57"/>
      <c r="C28" s="57"/>
      <c r="D28" s="57"/>
      <c r="E28" s="57"/>
      <c r="F28" s="57"/>
      <c r="G28" s="57"/>
      <c r="H28" s="57"/>
      <c r="I28" s="58"/>
      <c r="J28" s="169"/>
      <c r="K28" s="58"/>
      <c r="L28" s="58"/>
      <c r="M28" s="58"/>
    </row>
    <row r="29" spans="1:46" ht="18" x14ac:dyDescent="0.25">
      <c r="A29" s="57"/>
      <c r="B29" s="57"/>
      <c r="C29" s="57"/>
      <c r="D29" s="57"/>
      <c r="E29" s="57"/>
      <c r="F29" s="57"/>
      <c r="G29" s="57"/>
      <c r="H29" s="57"/>
      <c r="I29" s="58"/>
      <c r="J29" s="170"/>
      <c r="K29" s="58"/>
      <c r="L29" s="58"/>
      <c r="M29" s="58"/>
    </row>
    <row r="30" spans="1:46" ht="19.5" customHeight="1" x14ac:dyDescent="0.3">
      <c r="A30" s="137"/>
      <c r="B30" s="137"/>
      <c r="C30" s="137"/>
      <c r="D30" s="137"/>
      <c r="E30" s="137"/>
      <c r="F30" s="137"/>
      <c r="G30" s="137"/>
      <c r="H30" s="137"/>
      <c r="I30" s="137"/>
      <c r="J30" s="137"/>
      <c r="K30" s="137"/>
      <c r="L30" s="168"/>
      <c r="M30" s="58"/>
    </row>
    <row r="31" spans="1:46" ht="19.5" customHeight="1" x14ac:dyDescent="0.3">
      <c r="A31" s="137"/>
      <c r="B31" s="137"/>
      <c r="C31" s="137"/>
      <c r="D31" s="137"/>
      <c r="E31" s="137"/>
      <c r="F31" s="137"/>
      <c r="G31" s="137"/>
      <c r="H31" s="137"/>
      <c r="I31" s="137"/>
      <c r="J31" s="137"/>
      <c r="K31" s="137"/>
      <c r="L31" s="168"/>
      <c r="M31" s="58"/>
    </row>
    <row r="32" spans="1:46" ht="19.5" customHeight="1" x14ac:dyDescent="0.3">
      <c r="A32" s="137"/>
      <c r="B32" s="137"/>
      <c r="C32" s="137"/>
      <c r="D32" s="137"/>
      <c r="E32" s="137"/>
      <c r="F32" s="137"/>
      <c r="G32" s="137"/>
      <c r="H32" s="137"/>
      <c r="I32" s="137"/>
      <c r="J32" s="137"/>
      <c r="K32" s="137"/>
      <c r="L32" s="168"/>
      <c r="M32" s="58"/>
    </row>
    <row r="33" spans="1:13" ht="19.5" customHeight="1" x14ac:dyDescent="0.3">
      <c r="A33" s="137"/>
      <c r="B33" s="137"/>
      <c r="C33" s="137"/>
      <c r="D33" s="137"/>
      <c r="E33" s="137"/>
      <c r="F33" s="137"/>
      <c r="G33" s="137"/>
      <c r="H33" s="137"/>
      <c r="I33" s="137"/>
      <c r="J33" s="137"/>
      <c r="K33" s="137"/>
      <c r="L33" s="168"/>
      <c r="M33" s="58"/>
    </row>
    <row r="34" spans="1:13" s="132" customFormat="1" ht="23.25" customHeight="1" x14ac:dyDescent="0.35">
      <c r="A34" s="142" t="s">
        <v>276</v>
      </c>
      <c r="B34" s="548" t="s">
        <v>446</v>
      </c>
      <c r="C34" s="548"/>
      <c r="D34" s="548"/>
      <c r="E34" s="548"/>
      <c r="F34" s="548"/>
      <c r="G34" s="548"/>
      <c r="H34" s="548"/>
      <c r="I34" s="548"/>
      <c r="J34" s="548"/>
      <c r="K34" s="548"/>
      <c r="L34" s="548"/>
    </row>
    <row r="35" spans="1:13" s="132" customFormat="1" ht="23.45" customHeight="1" x14ac:dyDescent="0.3">
      <c r="B35" s="548"/>
      <c r="C35" s="548"/>
      <c r="D35" s="548"/>
      <c r="E35" s="548"/>
      <c r="F35" s="548"/>
      <c r="G35" s="548"/>
      <c r="H35" s="548"/>
      <c r="I35" s="548"/>
      <c r="J35" s="548"/>
      <c r="K35" s="548"/>
      <c r="L35" s="548"/>
    </row>
    <row r="36" spans="1:13" s="132" customFormat="1" ht="23.45" customHeight="1" x14ac:dyDescent="0.3">
      <c r="A36" s="143"/>
      <c r="B36" s="548"/>
      <c r="C36" s="548"/>
      <c r="D36" s="548"/>
      <c r="E36" s="548"/>
      <c r="F36" s="548"/>
      <c r="G36" s="548"/>
      <c r="H36" s="548"/>
      <c r="I36" s="548"/>
      <c r="J36" s="548"/>
      <c r="K36" s="548"/>
      <c r="L36" s="548"/>
    </row>
    <row r="37" spans="1:13" ht="19.5" customHeight="1" x14ac:dyDescent="0.3">
      <c r="A37" s="137"/>
      <c r="B37" s="137"/>
      <c r="C37" s="137"/>
      <c r="D37" s="137"/>
      <c r="E37" s="137"/>
      <c r="F37" s="137"/>
      <c r="G37" s="137"/>
      <c r="H37" s="137"/>
      <c r="I37" s="137"/>
      <c r="J37" s="137"/>
      <c r="K37" s="137"/>
      <c r="L37" s="168"/>
      <c r="M37" s="58"/>
    </row>
    <row r="38" spans="1:13" ht="19.5" customHeight="1" x14ac:dyDescent="0.3">
      <c r="A38" s="137"/>
      <c r="B38" s="137"/>
      <c r="C38" s="137"/>
      <c r="D38" s="137"/>
      <c r="E38" s="137"/>
      <c r="F38" s="137"/>
      <c r="G38" s="137"/>
      <c r="H38" s="137"/>
      <c r="I38" s="137"/>
      <c r="J38" s="137"/>
      <c r="K38" s="137"/>
      <c r="L38" s="168"/>
      <c r="M38" s="58"/>
    </row>
    <row r="39" spans="1:13" ht="19.5" customHeight="1" x14ac:dyDescent="0.3">
      <c r="A39" s="137"/>
      <c r="B39" s="137"/>
      <c r="C39" s="137"/>
      <c r="D39" s="137"/>
      <c r="E39" s="137"/>
      <c r="F39" s="137"/>
      <c r="G39" s="137"/>
      <c r="H39" s="137"/>
      <c r="I39" s="137"/>
      <c r="J39" s="137"/>
      <c r="K39" s="137"/>
      <c r="L39" s="168"/>
      <c r="M39" s="58"/>
    </row>
    <row r="40" spans="1:13" ht="19.5" customHeight="1" x14ac:dyDescent="0.3">
      <c r="A40" s="137"/>
      <c r="B40" s="137"/>
      <c r="C40" s="137"/>
      <c r="D40" s="137"/>
      <c r="E40" s="137"/>
      <c r="F40" s="137"/>
      <c r="G40" s="137"/>
      <c r="H40" s="137"/>
      <c r="I40" s="137"/>
      <c r="J40" s="137"/>
      <c r="K40" s="137"/>
      <c r="L40" s="168"/>
      <c r="M40" s="58"/>
    </row>
    <row r="41" spans="1:13" ht="19.5" customHeight="1" x14ac:dyDescent="0.2">
      <c r="A41" s="168"/>
      <c r="B41" s="168"/>
      <c r="C41" s="168"/>
      <c r="D41" s="168"/>
      <c r="E41" s="168"/>
      <c r="F41" s="168"/>
      <c r="G41" s="168"/>
      <c r="H41" s="168"/>
      <c r="I41" s="168"/>
      <c r="J41" s="168"/>
      <c r="K41" s="168"/>
      <c r="L41" s="168"/>
      <c r="M41" s="58"/>
    </row>
    <row r="42" spans="1:13" ht="19.5" customHeight="1" x14ac:dyDescent="0.2">
      <c r="A42" s="58"/>
      <c r="B42" s="167"/>
      <c r="C42" s="167"/>
      <c r="D42" s="167"/>
      <c r="E42" s="167"/>
      <c r="F42" s="167"/>
      <c r="G42" s="167"/>
      <c r="H42" s="167"/>
      <c r="I42" s="167"/>
      <c r="J42" s="167"/>
      <c r="K42" s="167"/>
      <c r="L42" s="167"/>
      <c r="M42" s="58"/>
    </row>
    <row r="43" spans="1:13" ht="19.5" customHeight="1" x14ac:dyDescent="0.2">
      <c r="A43" s="58"/>
      <c r="B43" s="167"/>
      <c r="C43" s="167"/>
      <c r="D43" s="167"/>
      <c r="E43" s="167"/>
      <c r="F43" s="167"/>
      <c r="G43" s="167"/>
      <c r="H43" s="167"/>
      <c r="I43" s="167"/>
      <c r="J43" s="167"/>
      <c r="K43" s="167"/>
      <c r="L43" s="167"/>
      <c r="M43" s="58"/>
    </row>
    <row r="44" spans="1:13" ht="19.5" customHeight="1" x14ac:dyDescent="0.2">
      <c r="A44" s="58"/>
      <c r="B44" s="167"/>
      <c r="C44" s="167"/>
      <c r="D44" s="167"/>
      <c r="E44" s="167"/>
      <c r="F44" s="167"/>
      <c r="G44" s="167"/>
      <c r="H44" s="167"/>
      <c r="I44" s="167"/>
      <c r="J44" s="167"/>
      <c r="K44" s="167"/>
      <c r="L44" s="167"/>
      <c r="M44" s="58"/>
    </row>
    <row r="45" spans="1:13" ht="19.5" customHeight="1" x14ac:dyDescent="0.2">
      <c r="A45" s="58"/>
      <c r="B45" s="167"/>
      <c r="C45" s="167"/>
      <c r="D45" s="167"/>
      <c r="E45" s="167"/>
      <c r="F45" s="167"/>
      <c r="G45" s="167"/>
      <c r="H45" s="167"/>
      <c r="I45" s="167"/>
      <c r="J45" s="167"/>
      <c r="K45" s="167"/>
      <c r="L45" s="167"/>
      <c r="M45" s="58"/>
    </row>
    <row r="46" spans="1:13" ht="19.5" customHeight="1" x14ac:dyDescent="0.2">
      <c r="A46" s="58"/>
      <c r="B46" s="167"/>
      <c r="C46" s="167"/>
      <c r="D46" s="167"/>
      <c r="E46" s="167"/>
      <c r="F46" s="167"/>
      <c r="G46" s="167"/>
      <c r="H46" s="167"/>
      <c r="I46" s="167"/>
      <c r="J46" s="167"/>
      <c r="K46" s="167"/>
      <c r="L46" s="167"/>
      <c r="M46" s="58"/>
    </row>
    <row r="47" spans="1:13" ht="19.5" customHeight="1" x14ac:dyDescent="0.2">
      <c r="A47" s="58"/>
      <c r="B47" s="167"/>
      <c r="C47" s="167"/>
      <c r="D47" s="167"/>
      <c r="E47" s="167"/>
      <c r="F47" s="167"/>
      <c r="G47" s="167"/>
      <c r="H47" s="167"/>
      <c r="I47" s="167"/>
      <c r="J47" s="167"/>
      <c r="K47" s="167"/>
      <c r="L47" s="167"/>
      <c r="M47" s="58"/>
    </row>
    <row r="48" spans="1:13" ht="19.5" customHeight="1" x14ac:dyDescent="0.2">
      <c r="A48" s="58"/>
      <c r="B48" s="167"/>
      <c r="C48" s="167"/>
      <c r="D48" s="167"/>
      <c r="E48" s="167"/>
      <c r="F48" s="167"/>
      <c r="G48" s="167"/>
      <c r="H48" s="167"/>
      <c r="I48" s="167"/>
      <c r="J48" s="167"/>
      <c r="K48" s="167"/>
      <c r="L48" s="167"/>
      <c r="M48" s="58"/>
    </row>
    <row r="49" spans="1:13" x14ac:dyDescent="0.2">
      <c r="A49" s="58"/>
      <c r="B49" s="167"/>
      <c r="C49" s="167"/>
      <c r="D49" s="167"/>
      <c r="E49" s="167"/>
      <c r="F49" s="167"/>
      <c r="G49" s="167"/>
      <c r="H49" s="167"/>
      <c r="I49" s="167"/>
      <c r="J49" s="167"/>
      <c r="K49" s="167"/>
      <c r="L49" s="167"/>
      <c r="M49" s="58"/>
    </row>
    <row r="50" spans="1:13" x14ac:dyDescent="0.2">
      <c r="A50" s="58"/>
      <c r="B50" s="167"/>
      <c r="C50" s="167"/>
      <c r="D50" s="167"/>
      <c r="E50" s="167"/>
      <c r="F50" s="167"/>
      <c r="G50" s="167"/>
      <c r="H50" s="167"/>
      <c r="I50" s="167"/>
      <c r="J50" s="167"/>
      <c r="K50" s="167"/>
      <c r="L50" s="167"/>
      <c r="M50" s="58"/>
    </row>
    <row r="51" spans="1:13" x14ac:dyDescent="0.2">
      <c r="A51" s="58"/>
      <c r="B51" s="167"/>
      <c r="C51" s="167"/>
      <c r="D51" s="167"/>
      <c r="E51" s="167"/>
      <c r="F51" s="167"/>
      <c r="G51" s="167"/>
      <c r="H51" s="167"/>
      <c r="I51" s="167"/>
      <c r="J51" s="167"/>
      <c r="K51" s="167"/>
      <c r="L51" s="167"/>
      <c r="M51" s="58"/>
    </row>
    <row r="52" spans="1:13" x14ac:dyDescent="0.2">
      <c r="A52" s="58"/>
      <c r="B52" s="167"/>
      <c r="C52" s="167"/>
      <c r="D52" s="167"/>
      <c r="E52" s="167"/>
      <c r="F52" s="167"/>
      <c r="G52" s="167"/>
      <c r="H52" s="167"/>
      <c r="I52" s="167"/>
      <c r="J52" s="167"/>
      <c r="K52" s="167"/>
      <c r="L52" s="167"/>
      <c r="M52" s="58"/>
    </row>
    <row r="53" spans="1:13" x14ac:dyDescent="0.2">
      <c r="A53" s="58"/>
      <c r="B53" s="167"/>
      <c r="C53" s="167"/>
      <c r="D53" s="167"/>
      <c r="E53" s="167"/>
      <c r="F53" s="167"/>
      <c r="G53" s="167"/>
      <c r="H53" s="167"/>
      <c r="I53" s="167"/>
      <c r="J53" s="167"/>
      <c r="K53" s="167"/>
      <c r="L53" s="167"/>
      <c r="M53" s="58"/>
    </row>
    <row r="54" spans="1:13" x14ac:dyDescent="0.2">
      <c r="A54" s="58"/>
      <c r="B54" s="167"/>
      <c r="C54" s="167"/>
      <c r="D54" s="167"/>
      <c r="E54" s="167"/>
      <c r="F54" s="167"/>
      <c r="G54" s="167"/>
      <c r="H54" s="167"/>
      <c r="I54" s="167"/>
      <c r="J54" s="167"/>
      <c r="K54" s="167"/>
      <c r="L54" s="167"/>
      <c r="M54" s="58"/>
    </row>
    <row r="55" spans="1:13" x14ac:dyDescent="0.2">
      <c r="A55" s="58"/>
      <c r="B55" s="167"/>
      <c r="C55" s="167"/>
      <c r="D55" s="167"/>
      <c r="E55" s="167"/>
      <c r="F55" s="167"/>
      <c r="G55" s="167"/>
      <c r="H55" s="167"/>
      <c r="I55" s="167"/>
      <c r="J55" s="167"/>
      <c r="K55" s="167"/>
      <c r="L55" s="167"/>
      <c r="M55" s="58"/>
    </row>
    <row r="56" spans="1:13" x14ac:dyDescent="0.2">
      <c r="A56" s="58"/>
      <c r="B56" s="58"/>
      <c r="C56" s="58"/>
      <c r="D56" s="58"/>
      <c r="E56" s="58"/>
      <c r="F56" s="58"/>
      <c r="G56" s="58"/>
      <c r="H56" s="58"/>
      <c r="I56" s="58"/>
      <c r="J56" s="58"/>
      <c r="K56" s="58"/>
      <c r="L56" s="58"/>
      <c r="M56" s="58"/>
    </row>
    <row r="57" spans="1:13" x14ac:dyDescent="0.2">
      <c r="A57" s="58"/>
      <c r="B57" s="58"/>
      <c r="C57" s="58"/>
      <c r="D57" s="58"/>
      <c r="E57" s="58"/>
      <c r="F57" s="58"/>
      <c r="G57" s="58"/>
      <c r="H57" s="58"/>
      <c r="I57" s="58"/>
      <c r="J57" s="58"/>
      <c r="K57" s="58"/>
      <c r="L57" s="58"/>
      <c r="M57" s="58"/>
    </row>
    <row r="58" spans="1:13" x14ac:dyDescent="0.2">
      <c r="A58" s="58"/>
      <c r="B58" s="58"/>
      <c r="C58" s="58"/>
      <c r="D58" s="58"/>
      <c r="E58" s="58"/>
      <c r="F58" s="58"/>
      <c r="G58" s="58"/>
      <c r="H58" s="58"/>
      <c r="I58" s="58"/>
      <c r="J58" s="58"/>
      <c r="K58" s="58"/>
      <c r="L58" s="58"/>
      <c r="M58" s="58"/>
    </row>
    <row r="59" spans="1:13" x14ac:dyDescent="0.2">
      <c r="A59" s="58"/>
      <c r="B59" s="58"/>
      <c r="C59" s="58"/>
      <c r="D59" s="58"/>
      <c r="E59" s="58"/>
      <c r="F59" s="58"/>
      <c r="G59" s="58"/>
      <c r="H59" s="58"/>
      <c r="I59" s="58"/>
      <c r="J59" s="58"/>
      <c r="K59" s="58"/>
      <c r="L59" s="58"/>
      <c r="M59" s="58"/>
    </row>
    <row r="60" spans="1:13" x14ac:dyDescent="0.2">
      <c r="A60" s="58"/>
      <c r="B60" s="58"/>
      <c r="C60" s="58"/>
      <c r="D60" s="58"/>
      <c r="E60" s="58"/>
      <c r="F60" s="58"/>
      <c r="G60" s="58"/>
      <c r="H60" s="58"/>
      <c r="I60" s="58"/>
      <c r="J60" s="58"/>
      <c r="K60" s="58"/>
      <c r="L60" s="58"/>
      <c r="M60" s="58"/>
    </row>
    <row r="61" spans="1:13" x14ac:dyDescent="0.2">
      <c r="A61" s="58"/>
      <c r="B61" s="58"/>
      <c r="C61" s="58"/>
      <c r="D61" s="58"/>
      <c r="E61" s="58"/>
      <c r="F61" s="58"/>
      <c r="G61" s="58"/>
      <c r="H61" s="58"/>
      <c r="I61" s="58"/>
      <c r="J61" s="58"/>
      <c r="K61" s="58"/>
      <c r="L61" s="58"/>
      <c r="M61" s="58"/>
    </row>
    <row r="62" spans="1:13" x14ac:dyDescent="0.2">
      <c r="A62" s="58"/>
      <c r="B62" s="58"/>
      <c r="C62" s="58"/>
      <c r="D62" s="58"/>
      <c r="E62" s="58"/>
      <c r="F62" s="58"/>
      <c r="G62" s="58"/>
      <c r="H62" s="58"/>
      <c r="I62" s="58"/>
      <c r="J62" s="58"/>
      <c r="K62" s="58"/>
      <c r="L62" s="58"/>
      <c r="M62" s="58"/>
    </row>
    <row r="63" spans="1:13" x14ac:dyDescent="0.2">
      <c r="A63" s="58"/>
      <c r="B63" s="58"/>
      <c r="C63" s="58"/>
      <c r="D63" s="58"/>
      <c r="E63" s="58"/>
      <c r="F63" s="58"/>
      <c r="G63" s="58"/>
      <c r="H63" s="58"/>
      <c r="I63" s="58"/>
      <c r="J63" s="58"/>
      <c r="K63" s="58"/>
      <c r="L63" s="58"/>
      <c r="M63" s="58"/>
    </row>
    <row r="64" spans="1:13" x14ac:dyDescent="0.2">
      <c r="A64" s="58"/>
      <c r="B64" s="58"/>
      <c r="C64" s="58"/>
      <c r="D64" s="58"/>
      <c r="E64" s="58"/>
      <c r="F64" s="58"/>
      <c r="G64" s="58"/>
      <c r="H64" s="58"/>
      <c r="I64" s="58"/>
      <c r="J64" s="58"/>
      <c r="K64" s="58"/>
      <c r="L64" s="58"/>
      <c r="M64" s="58"/>
    </row>
    <row r="65" spans="1:13" x14ac:dyDescent="0.2">
      <c r="A65" s="58"/>
      <c r="B65" s="58"/>
      <c r="C65" s="58"/>
      <c r="D65" s="58"/>
      <c r="E65" s="58"/>
      <c r="F65" s="58"/>
      <c r="G65" s="58"/>
      <c r="H65" s="58"/>
      <c r="I65" s="58"/>
      <c r="J65" s="58"/>
      <c r="K65" s="58"/>
      <c r="L65" s="58"/>
      <c r="M65" s="58"/>
    </row>
    <row r="66" spans="1:13" x14ac:dyDescent="0.2">
      <c r="A66" s="58"/>
      <c r="B66" s="58"/>
      <c r="C66" s="58"/>
      <c r="D66" s="58"/>
      <c r="E66" s="58"/>
      <c r="F66" s="58"/>
      <c r="G66" s="58"/>
      <c r="H66" s="58"/>
      <c r="I66" s="58"/>
      <c r="J66" s="58"/>
      <c r="K66" s="58"/>
      <c r="L66" s="58"/>
      <c r="M66" s="58"/>
    </row>
    <row r="67" spans="1:13" x14ac:dyDescent="0.2">
      <c r="A67" s="58"/>
      <c r="B67" s="58"/>
      <c r="C67" s="58"/>
      <c r="D67" s="58"/>
      <c r="E67" s="58"/>
      <c r="F67" s="58"/>
      <c r="G67" s="58"/>
      <c r="H67" s="58"/>
      <c r="I67" s="58"/>
      <c r="J67" s="58"/>
      <c r="K67" s="58"/>
      <c r="L67" s="58"/>
      <c r="M67" s="58"/>
    </row>
    <row r="68" spans="1:13" x14ac:dyDescent="0.2">
      <c r="A68" s="58"/>
      <c r="B68" s="58"/>
      <c r="C68" s="58"/>
      <c r="D68" s="58"/>
      <c r="E68" s="58"/>
      <c r="F68" s="58"/>
      <c r="G68" s="58"/>
      <c r="H68" s="58"/>
      <c r="I68" s="58"/>
      <c r="J68" s="58"/>
      <c r="K68" s="58"/>
      <c r="L68" s="58"/>
      <c r="M68" s="58"/>
    </row>
    <row r="69" spans="1:13" x14ac:dyDescent="0.2">
      <c r="A69" s="58"/>
      <c r="B69" s="58"/>
      <c r="C69" s="58"/>
      <c r="D69" s="58"/>
      <c r="E69" s="58"/>
      <c r="F69" s="58"/>
      <c r="G69" s="58"/>
      <c r="H69" s="58"/>
      <c r="I69" s="58"/>
      <c r="J69" s="58"/>
      <c r="K69" s="58"/>
      <c r="L69" s="58"/>
      <c r="M69" s="58"/>
    </row>
    <row r="70" spans="1:13" x14ac:dyDescent="0.2">
      <c r="A70" s="58"/>
      <c r="B70" s="58"/>
      <c r="C70" s="58"/>
      <c r="D70" s="58"/>
      <c r="E70" s="58"/>
      <c r="F70" s="58"/>
      <c r="G70" s="58"/>
      <c r="H70" s="58"/>
      <c r="I70" s="58"/>
      <c r="J70" s="58"/>
      <c r="K70" s="58"/>
      <c r="L70" s="58"/>
      <c r="M70" s="58"/>
    </row>
    <row r="71" spans="1:13" x14ac:dyDescent="0.2">
      <c r="A71" s="58"/>
      <c r="B71" s="58"/>
      <c r="C71" s="58"/>
      <c r="D71" s="58"/>
      <c r="E71" s="58"/>
      <c r="F71" s="58"/>
      <c r="G71" s="58"/>
      <c r="H71" s="58"/>
      <c r="I71" s="58"/>
      <c r="J71" s="58"/>
      <c r="K71" s="58"/>
      <c r="L71" s="58"/>
      <c r="M71" s="58"/>
    </row>
    <row r="72" spans="1:13" x14ac:dyDescent="0.2">
      <c r="A72" s="58"/>
      <c r="B72" s="58"/>
      <c r="C72" s="58"/>
      <c r="D72" s="58"/>
      <c r="E72" s="58"/>
      <c r="F72" s="58"/>
      <c r="G72" s="58"/>
      <c r="H72" s="58"/>
      <c r="I72" s="58"/>
      <c r="J72" s="58"/>
      <c r="K72" s="58"/>
      <c r="L72" s="58"/>
      <c r="M72" s="58"/>
    </row>
    <row r="73" spans="1:13" x14ac:dyDescent="0.2">
      <c r="A73" s="58"/>
      <c r="B73" s="58"/>
      <c r="C73" s="58"/>
      <c r="D73" s="58"/>
      <c r="E73" s="58"/>
      <c r="F73" s="58"/>
      <c r="G73" s="58"/>
      <c r="H73" s="58"/>
      <c r="I73" s="58"/>
      <c r="J73" s="58"/>
      <c r="K73" s="58"/>
      <c r="L73" s="58"/>
      <c r="M73" s="58"/>
    </row>
    <row r="74" spans="1:13" x14ac:dyDescent="0.2">
      <c r="A74" s="58"/>
      <c r="B74" s="58"/>
      <c r="C74" s="58"/>
      <c r="D74" s="58"/>
      <c r="E74" s="58"/>
      <c r="F74" s="58"/>
      <c r="G74" s="58"/>
      <c r="H74" s="58"/>
      <c r="I74" s="58"/>
      <c r="J74" s="58"/>
      <c r="K74" s="58"/>
      <c r="L74" s="58"/>
      <c r="M74" s="58"/>
    </row>
    <row r="75" spans="1:13" x14ac:dyDescent="0.2">
      <c r="A75" s="58"/>
      <c r="B75" s="58"/>
      <c r="C75" s="58"/>
      <c r="D75" s="58"/>
      <c r="E75" s="58"/>
      <c r="F75" s="58"/>
      <c r="G75" s="58"/>
      <c r="H75" s="58"/>
      <c r="I75" s="58"/>
      <c r="J75" s="58"/>
      <c r="K75" s="58"/>
      <c r="L75" s="58"/>
      <c r="M75" s="58"/>
    </row>
    <row r="76" spans="1:13" x14ac:dyDescent="0.2">
      <c r="A76" s="58"/>
      <c r="B76" s="58"/>
      <c r="C76" s="58"/>
      <c r="D76" s="58"/>
      <c r="E76" s="58"/>
      <c r="F76" s="58"/>
      <c r="G76" s="58"/>
      <c r="H76" s="58"/>
      <c r="I76" s="58"/>
      <c r="J76" s="58"/>
      <c r="K76" s="58"/>
      <c r="L76" s="58"/>
      <c r="M76" s="58"/>
    </row>
    <row r="77" spans="1:13" x14ac:dyDescent="0.2">
      <c r="A77" s="58"/>
      <c r="B77" s="58"/>
      <c r="C77" s="58"/>
      <c r="D77" s="58"/>
      <c r="E77" s="58"/>
      <c r="F77" s="58"/>
      <c r="G77" s="58"/>
      <c r="H77" s="58"/>
      <c r="I77" s="58"/>
      <c r="J77" s="58"/>
      <c r="K77" s="58"/>
      <c r="L77" s="58"/>
      <c r="M77" s="58"/>
    </row>
    <row r="78" spans="1:13" x14ac:dyDescent="0.2">
      <c r="A78" s="58"/>
      <c r="B78" s="58"/>
      <c r="C78" s="58"/>
      <c r="D78" s="58"/>
      <c r="E78" s="58"/>
      <c r="F78" s="58"/>
      <c r="G78" s="58"/>
      <c r="H78" s="58"/>
      <c r="I78" s="58"/>
      <c r="J78" s="58"/>
      <c r="K78" s="58"/>
      <c r="L78" s="58"/>
      <c r="M78" s="58"/>
    </row>
    <row r="79" spans="1:13" x14ac:dyDescent="0.2">
      <c r="A79" s="58"/>
      <c r="B79" s="58"/>
      <c r="C79" s="58"/>
      <c r="D79" s="58"/>
      <c r="E79" s="58"/>
      <c r="F79" s="58"/>
      <c r="G79" s="58"/>
      <c r="H79" s="58"/>
      <c r="I79" s="58"/>
      <c r="J79" s="58"/>
      <c r="K79" s="58"/>
      <c r="L79" s="58"/>
      <c r="M79" s="58"/>
    </row>
    <row r="80" spans="1:13" x14ac:dyDescent="0.2">
      <c r="A80" s="58"/>
      <c r="B80" s="58"/>
      <c r="C80" s="58"/>
      <c r="D80" s="58"/>
      <c r="E80" s="58"/>
      <c r="F80" s="58"/>
      <c r="G80" s="58"/>
      <c r="H80" s="58"/>
      <c r="I80" s="58"/>
      <c r="J80" s="58"/>
      <c r="K80" s="58"/>
      <c r="L80" s="58"/>
      <c r="M80" s="58"/>
    </row>
    <row r="81" spans="1:13" x14ac:dyDescent="0.2">
      <c r="A81" s="58"/>
      <c r="B81" s="58"/>
      <c r="C81" s="58"/>
      <c r="D81" s="58"/>
      <c r="E81" s="58"/>
      <c r="F81" s="58"/>
      <c r="G81" s="58"/>
      <c r="H81" s="58"/>
      <c r="I81" s="58"/>
      <c r="J81" s="58"/>
      <c r="K81" s="58"/>
      <c r="L81" s="58"/>
      <c r="M81" s="58"/>
    </row>
    <row r="82" spans="1:13" x14ac:dyDescent="0.2">
      <c r="A82" s="58"/>
      <c r="B82" s="58"/>
      <c r="C82" s="58"/>
      <c r="D82" s="58"/>
      <c r="E82" s="58"/>
      <c r="F82" s="58"/>
      <c r="G82" s="58"/>
      <c r="H82" s="58"/>
      <c r="I82" s="58"/>
      <c r="J82" s="58"/>
      <c r="K82" s="58"/>
      <c r="L82" s="58"/>
      <c r="M82" s="58"/>
    </row>
    <row r="83" spans="1:13" x14ac:dyDescent="0.2">
      <c r="A83" s="58"/>
      <c r="B83" s="58"/>
      <c r="C83" s="58"/>
      <c r="D83" s="58"/>
      <c r="E83" s="58"/>
      <c r="F83" s="58"/>
      <c r="G83" s="58"/>
      <c r="H83" s="58"/>
      <c r="I83" s="58"/>
      <c r="J83" s="58"/>
      <c r="K83" s="58"/>
      <c r="L83" s="58"/>
      <c r="M83" s="58"/>
    </row>
    <row r="84" spans="1:13" x14ac:dyDescent="0.2">
      <c r="A84" s="58"/>
      <c r="B84" s="58"/>
      <c r="C84" s="58"/>
      <c r="D84" s="58"/>
      <c r="E84" s="58"/>
      <c r="F84" s="58"/>
      <c r="G84" s="58"/>
      <c r="H84" s="58"/>
      <c r="I84" s="58"/>
      <c r="J84" s="58"/>
      <c r="K84" s="58"/>
      <c r="L84" s="58"/>
      <c r="M84" s="58"/>
    </row>
    <row r="85" spans="1:13" x14ac:dyDescent="0.2">
      <c r="A85" s="58"/>
      <c r="B85" s="58"/>
      <c r="C85" s="58"/>
      <c r="D85" s="58"/>
      <c r="E85" s="58"/>
      <c r="F85" s="58"/>
      <c r="G85" s="58"/>
      <c r="H85" s="58"/>
      <c r="I85" s="58"/>
      <c r="J85" s="58"/>
      <c r="K85" s="58"/>
      <c r="L85" s="58"/>
      <c r="M85" s="58"/>
    </row>
    <row r="86" spans="1:13" x14ac:dyDescent="0.2">
      <c r="A86" s="58"/>
      <c r="B86" s="58"/>
      <c r="C86" s="58"/>
      <c r="D86" s="58"/>
      <c r="E86" s="58"/>
      <c r="F86" s="58"/>
      <c r="G86" s="58"/>
      <c r="H86" s="58"/>
      <c r="I86" s="58"/>
      <c r="J86" s="58"/>
      <c r="K86" s="58"/>
      <c r="L86" s="58"/>
      <c r="M86" s="58"/>
    </row>
    <row r="87" spans="1:13" x14ac:dyDescent="0.2">
      <c r="A87" s="58"/>
      <c r="B87" s="58"/>
      <c r="C87" s="58"/>
      <c r="D87" s="58"/>
      <c r="E87" s="58"/>
      <c r="F87" s="58"/>
      <c r="G87" s="58"/>
      <c r="H87" s="58"/>
      <c r="I87" s="58"/>
      <c r="J87" s="58"/>
      <c r="K87" s="58"/>
      <c r="L87" s="58"/>
      <c r="M87" s="58"/>
    </row>
    <row r="88" spans="1:13" x14ac:dyDescent="0.2">
      <c r="A88" s="58"/>
      <c r="B88" s="58"/>
      <c r="C88" s="58"/>
      <c r="D88" s="58"/>
      <c r="E88" s="58"/>
      <c r="F88" s="58"/>
      <c r="G88" s="58"/>
      <c r="H88" s="58"/>
      <c r="I88" s="58"/>
      <c r="J88" s="58"/>
      <c r="K88" s="58"/>
      <c r="L88" s="58"/>
      <c r="M88" s="58"/>
    </row>
    <row r="89" spans="1:13" x14ac:dyDescent="0.2">
      <c r="A89" s="58"/>
      <c r="B89" s="58"/>
      <c r="C89" s="58"/>
      <c r="D89" s="58"/>
      <c r="E89" s="58"/>
      <c r="F89" s="58"/>
      <c r="G89" s="58"/>
      <c r="H89" s="58"/>
      <c r="I89" s="58"/>
      <c r="J89" s="58"/>
      <c r="K89" s="58"/>
      <c r="L89" s="58"/>
      <c r="M89" s="58"/>
    </row>
    <row r="90" spans="1:13" x14ac:dyDescent="0.2">
      <c r="A90" s="58"/>
      <c r="B90" s="58"/>
      <c r="C90" s="58"/>
      <c r="D90" s="58"/>
      <c r="E90" s="58"/>
      <c r="F90" s="58"/>
      <c r="G90" s="58"/>
      <c r="H90" s="58"/>
      <c r="I90" s="58"/>
      <c r="J90" s="58"/>
      <c r="K90" s="58"/>
      <c r="L90" s="58"/>
      <c r="M90" s="58"/>
    </row>
    <row r="91" spans="1:13" x14ac:dyDescent="0.2">
      <c r="A91" s="58"/>
      <c r="B91" s="58"/>
      <c r="C91" s="58"/>
      <c r="D91" s="58"/>
      <c r="E91" s="58"/>
      <c r="F91" s="58"/>
      <c r="G91" s="58"/>
      <c r="H91" s="58"/>
      <c r="I91" s="58"/>
      <c r="J91" s="58"/>
      <c r="K91" s="58"/>
      <c r="L91" s="58"/>
      <c r="M91" s="58"/>
    </row>
    <row r="92" spans="1:13" x14ac:dyDescent="0.2">
      <c r="A92" s="58"/>
      <c r="B92" s="58"/>
      <c r="C92" s="58"/>
      <c r="D92" s="58"/>
      <c r="E92" s="58"/>
      <c r="F92" s="58"/>
      <c r="G92" s="58"/>
      <c r="H92" s="58"/>
      <c r="I92" s="58"/>
      <c r="J92" s="58"/>
      <c r="K92" s="58"/>
      <c r="L92" s="58"/>
      <c r="M92" s="58"/>
    </row>
    <row r="93" spans="1:13" x14ac:dyDescent="0.2">
      <c r="A93" s="58"/>
      <c r="B93" s="58"/>
      <c r="C93" s="58"/>
      <c r="D93" s="58"/>
      <c r="E93" s="58"/>
      <c r="F93" s="58"/>
      <c r="G93" s="58"/>
      <c r="H93" s="58"/>
      <c r="I93" s="58"/>
      <c r="J93" s="58"/>
      <c r="K93" s="58"/>
      <c r="L93" s="58"/>
      <c r="M93" s="58"/>
    </row>
    <row r="94" spans="1:13" x14ac:dyDescent="0.2">
      <c r="A94" s="58"/>
      <c r="B94" s="58"/>
      <c r="C94" s="58"/>
      <c r="D94" s="58"/>
      <c r="E94" s="58"/>
      <c r="F94" s="58"/>
      <c r="G94" s="58"/>
      <c r="H94" s="58"/>
      <c r="I94" s="58"/>
      <c r="J94" s="58"/>
      <c r="K94" s="58"/>
      <c r="L94" s="58"/>
      <c r="M94" s="58"/>
    </row>
    <row r="95" spans="1:13" x14ac:dyDescent="0.2">
      <c r="A95" s="58"/>
      <c r="B95" s="58"/>
      <c r="C95" s="58"/>
      <c r="D95" s="58"/>
      <c r="E95" s="58"/>
      <c r="F95" s="58"/>
      <c r="G95" s="58"/>
      <c r="H95" s="58"/>
      <c r="I95" s="58"/>
      <c r="J95" s="58"/>
      <c r="K95" s="58"/>
      <c r="L95" s="58"/>
      <c r="M95" s="58"/>
    </row>
    <row r="96" spans="1:13" x14ac:dyDescent="0.2">
      <c r="A96" s="58"/>
      <c r="B96" s="58"/>
      <c r="C96" s="58"/>
      <c r="D96" s="58"/>
      <c r="E96" s="58"/>
      <c r="F96" s="58"/>
      <c r="G96" s="58"/>
      <c r="H96" s="58"/>
      <c r="I96" s="58"/>
      <c r="J96" s="58"/>
      <c r="K96" s="58"/>
      <c r="L96" s="58"/>
      <c r="M96" s="58"/>
    </row>
    <row r="97" spans="1:13" x14ac:dyDescent="0.2">
      <c r="A97" s="58"/>
      <c r="B97" s="58"/>
      <c r="C97" s="58"/>
      <c r="D97" s="58"/>
      <c r="E97" s="58"/>
      <c r="F97" s="58"/>
      <c r="G97" s="58"/>
      <c r="H97" s="58"/>
      <c r="I97" s="58"/>
      <c r="J97" s="58"/>
      <c r="K97" s="58"/>
      <c r="L97" s="58"/>
      <c r="M97" s="58"/>
    </row>
    <row r="98" spans="1:13" x14ac:dyDescent="0.2">
      <c r="A98" s="58"/>
      <c r="B98" s="58"/>
      <c r="C98" s="58"/>
      <c r="D98" s="58"/>
      <c r="E98" s="58"/>
      <c r="F98" s="58"/>
      <c r="G98" s="58"/>
      <c r="H98" s="58"/>
      <c r="I98" s="58"/>
      <c r="J98" s="58"/>
      <c r="K98" s="58"/>
      <c r="L98" s="58"/>
      <c r="M98" s="58"/>
    </row>
    <row r="99" spans="1:13" x14ac:dyDescent="0.2">
      <c r="A99" s="58"/>
      <c r="B99" s="58"/>
      <c r="C99" s="58"/>
      <c r="D99" s="58"/>
      <c r="E99" s="58"/>
      <c r="F99" s="58"/>
      <c r="G99" s="58"/>
      <c r="H99" s="58"/>
      <c r="I99" s="58"/>
      <c r="J99" s="58"/>
      <c r="K99" s="58"/>
      <c r="L99" s="58"/>
      <c r="M99" s="58"/>
    </row>
    <row r="100" spans="1:13" x14ac:dyDescent="0.2">
      <c r="A100" s="58"/>
      <c r="B100" s="58"/>
      <c r="C100" s="58"/>
      <c r="D100" s="58"/>
      <c r="E100" s="58"/>
      <c r="F100" s="58"/>
      <c r="G100" s="58"/>
      <c r="H100" s="58"/>
      <c r="I100" s="58"/>
      <c r="J100" s="58"/>
      <c r="K100" s="58"/>
      <c r="L100" s="58"/>
      <c r="M100" s="58"/>
    </row>
    <row r="101" spans="1:13" x14ac:dyDescent="0.2">
      <c r="A101" s="58"/>
      <c r="B101" s="58"/>
      <c r="C101" s="58"/>
      <c r="D101" s="58"/>
      <c r="E101" s="58"/>
      <c r="F101" s="58"/>
      <c r="G101" s="58"/>
      <c r="H101" s="58"/>
      <c r="I101" s="58"/>
      <c r="J101" s="58"/>
      <c r="K101" s="58"/>
      <c r="L101" s="58"/>
      <c r="M101" s="58"/>
    </row>
    <row r="102" spans="1:13" x14ac:dyDescent="0.2">
      <c r="A102" s="58"/>
      <c r="B102" s="58"/>
      <c r="C102" s="58"/>
      <c r="D102" s="58"/>
      <c r="E102" s="58"/>
      <c r="F102" s="58"/>
      <c r="G102" s="58"/>
      <c r="H102" s="58"/>
      <c r="I102" s="58"/>
      <c r="J102" s="58"/>
      <c r="K102" s="58"/>
      <c r="L102" s="58"/>
      <c r="M102" s="58"/>
    </row>
    <row r="103" spans="1:13" x14ac:dyDescent="0.2">
      <c r="A103" s="58"/>
      <c r="B103" s="58"/>
      <c r="C103" s="58"/>
      <c r="D103" s="58"/>
      <c r="E103" s="58"/>
      <c r="F103" s="58"/>
      <c r="G103" s="58"/>
      <c r="H103" s="58"/>
      <c r="I103" s="58"/>
      <c r="J103" s="58"/>
      <c r="K103" s="58"/>
      <c r="L103" s="58"/>
      <c r="M103" s="58"/>
    </row>
    <row r="104" spans="1:13" x14ac:dyDescent="0.2">
      <c r="A104" s="58"/>
      <c r="B104" s="58"/>
      <c r="C104" s="58"/>
      <c r="D104" s="58"/>
      <c r="E104" s="58"/>
      <c r="F104" s="58"/>
      <c r="G104" s="58"/>
      <c r="H104" s="58"/>
      <c r="I104" s="58"/>
      <c r="J104" s="58"/>
      <c r="K104" s="58"/>
      <c r="L104" s="58"/>
      <c r="M104" s="58"/>
    </row>
    <row r="105" spans="1:13" x14ac:dyDescent="0.2">
      <c r="A105" s="58"/>
      <c r="B105" s="58"/>
      <c r="C105" s="58"/>
      <c r="D105" s="58"/>
      <c r="E105" s="58"/>
      <c r="F105" s="58"/>
      <c r="G105" s="58"/>
      <c r="H105" s="58"/>
      <c r="I105" s="58"/>
      <c r="J105" s="58"/>
      <c r="K105" s="58"/>
      <c r="L105" s="58"/>
      <c r="M105" s="58"/>
    </row>
    <row r="106" spans="1:13" x14ac:dyDescent="0.2">
      <c r="A106" s="58"/>
      <c r="B106" s="58"/>
      <c r="C106" s="58"/>
      <c r="D106" s="58"/>
      <c r="E106" s="58"/>
      <c r="F106" s="58"/>
      <c r="G106" s="58"/>
      <c r="H106" s="58"/>
      <c r="I106" s="58"/>
      <c r="J106" s="58"/>
      <c r="K106" s="58"/>
      <c r="L106" s="58"/>
      <c r="M106" s="58"/>
    </row>
    <row r="107" spans="1:13" x14ac:dyDescent="0.2">
      <c r="A107" s="58"/>
      <c r="B107" s="58"/>
      <c r="C107" s="58"/>
      <c r="D107" s="58"/>
      <c r="E107" s="58"/>
      <c r="F107" s="58"/>
      <c r="G107" s="58"/>
      <c r="H107" s="58"/>
      <c r="I107" s="58"/>
      <c r="J107" s="58"/>
      <c r="K107" s="58"/>
      <c r="L107" s="58"/>
      <c r="M107" s="58"/>
    </row>
    <row r="108" spans="1:13" x14ac:dyDescent="0.2">
      <c r="A108" s="58"/>
      <c r="B108" s="58"/>
      <c r="C108" s="58"/>
      <c r="D108" s="58"/>
      <c r="E108" s="58"/>
      <c r="F108" s="58"/>
      <c r="G108" s="58"/>
      <c r="H108" s="58"/>
      <c r="I108" s="58"/>
      <c r="J108" s="58"/>
      <c r="K108" s="58"/>
      <c r="L108" s="58"/>
      <c r="M108" s="58"/>
    </row>
    <row r="109" spans="1:13" x14ac:dyDescent="0.2">
      <c r="A109" s="58"/>
      <c r="B109" s="58"/>
      <c r="C109" s="58"/>
      <c r="D109" s="58"/>
      <c r="E109" s="58"/>
      <c r="F109" s="58"/>
      <c r="G109" s="58"/>
      <c r="H109" s="58"/>
      <c r="I109" s="58"/>
      <c r="J109" s="58"/>
      <c r="K109" s="58"/>
      <c r="L109" s="58"/>
      <c r="M109" s="58"/>
    </row>
    <row r="110" spans="1:13" x14ac:dyDescent="0.2">
      <c r="A110" s="58"/>
      <c r="B110" s="58"/>
      <c r="C110" s="58"/>
      <c r="D110" s="58"/>
      <c r="E110" s="58"/>
      <c r="F110" s="58"/>
      <c r="G110" s="58"/>
      <c r="H110" s="58"/>
      <c r="I110" s="58"/>
      <c r="J110" s="58"/>
      <c r="K110" s="58"/>
      <c r="L110" s="58"/>
      <c r="M110" s="58"/>
    </row>
    <row r="111" spans="1:13" x14ac:dyDescent="0.2">
      <c r="A111" s="58"/>
      <c r="B111" s="58"/>
      <c r="C111" s="58"/>
      <c r="D111" s="58"/>
      <c r="E111" s="58"/>
      <c r="F111" s="58"/>
      <c r="G111" s="58"/>
      <c r="H111" s="58"/>
      <c r="I111" s="58"/>
      <c r="J111" s="58"/>
      <c r="K111" s="58"/>
      <c r="L111" s="58"/>
      <c r="M111" s="58"/>
    </row>
    <row r="112" spans="1:13" x14ac:dyDescent="0.2">
      <c r="A112" s="58"/>
      <c r="B112" s="58"/>
      <c r="C112" s="58"/>
      <c r="D112" s="58"/>
      <c r="E112" s="58"/>
      <c r="F112" s="58"/>
      <c r="G112" s="58"/>
      <c r="H112" s="58"/>
      <c r="I112" s="58"/>
      <c r="J112" s="58"/>
      <c r="K112" s="58"/>
      <c r="L112" s="58"/>
      <c r="M112" s="58"/>
    </row>
    <row r="113" spans="1:13" x14ac:dyDescent="0.2">
      <c r="A113" s="58"/>
      <c r="B113" s="58"/>
      <c r="C113" s="58"/>
      <c r="D113" s="58"/>
      <c r="E113" s="58"/>
      <c r="F113" s="58"/>
      <c r="G113" s="58"/>
      <c r="H113" s="58"/>
      <c r="I113" s="58"/>
      <c r="J113" s="58"/>
      <c r="K113" s="58"/>
      <c r="L113" s="58"/>
      <c r="M113" s="58"/>
    </row>
    <row r="114" spans="1:13" x14ac:dyDescent="0.2">
      <c r="A114" s="58"/>
      <c r="B114" s="58"/>
      <c r="C114" s="58"/>
      <c r="D114" s="58"/>
      <c r="E114" s="58"/>
      <c r="F114" s="58"/>
      <c r="G114" s="58"/>
      <c r="H114" s="58"/>
      <c r="I114" s="58"/>
      <c r="J114" s="58"/>
      <c r="K114" s="58"/>
      <c r="L114" s="58"/>
      <c r="M114" s="58"/>
    </row>
    <row r="115" spans="1:13" x14ac:dyDescent="0.2">
      <c r="A115" s="58"/>
      <c r="B115" s="58"/>
      <c r="C115" s="58"/>
      <c r="D115" s="58"/>
      <c r="E115" s="58"/>
      <c r="F115" s="58"/>
      <c r="G115" s="58"/>
      <c r="H115" s="58"/>
      <c r="I115" s="58"/>
      <c r="J115" s="58"/>
      <c r="K115" s="58"/>
      <c r="L115" s="58"/>
      <c r="M115" s="58"/>
    </row>
    <row r="116" spans="1:13" x14ac:dyDescent="0.2">
      <c r="A116" s="58"/>
      <c r="B116" s="58"/>
      <c r="C116" s="58"/>
      <c r="D116" s="58"/>
      <c r="E116" s="58"/>
      <c r="F116" s="58"/>
      <c r="G116" s="58"/>
      <c r="H116" s="58"/>
      <c r="I116" s="58"/>
      <c r="J116" s="58"/>
      <c r="K116" s="58"/>
      <c r="L116" s="58"/>
      <c r="M116" s="58"/>
    </row>
    <row r="117" spans="1:13" x14ac:dyDescent="0.2">
      <c r="A117" s="58"/>
      <c r="B117" s="58"/>
      <c r="C117" s="58"/>
      <c r="D117" s="58"/>
      <c r="E117" s="58"/>
      <c r="F117" s="58"/>
      <c r="G117" s="58"/>
      <c r="H117" s="58"/>
      <c r="I117" s="58"/>
      <c r="J117" s="58"/>
      <c r="K117" s="58"/>
      <c r="L117" s="58"/>
      <c r="M117" s="58"/>
    </row>
    <row r="118" spans="1:13" x14ac:dyDescent="0.2">
      <c r="A118" s="58"/>
      <c r="B118" s="58"/>
      <c r="C118" s="58"/>
      <c r="D118" s="58"/>
      <c r="E118" s="58"/>
      <c r="F118" s="58"/>
      <c r="G118" s="58"/>
      <c r="H118" s="58"/>
      <c r="I118" s="58"/>
      <c r="J118" s="58"/>
      <c r="K118" s="58"/>
      <c r="L118" s="58"/>
      <c r="M118" s="58"/>
    </row>
    <row r="119" spans="1:13" x14ac:dyDescent="0.2">
      <c r="A119" s="58"/>
      <c r="B119" s="58"/>
      <c r="C119" s="58"/>
      <c r="D119" s="58"/>
      <c r="E119" s="58"/>
      <c r="F119" s="58"/>
      <c r="G119" s="58"/>
      <c r="H119" s="58"/>
      <c r="I119" s="58"/>
      <c r="J119" s="58"/>
      <c r="K119" s="58"/>
      <c r="L119" s="58"/>
      <c r="M119" s="58"/>
    </row>
    <row r="120" spans="1:13" x14ac:dyDescent="0.2">
      <c r="A120" s="58"/>
      <c r="B120" s="58"/>
      <c r="C120" s="58"/>
      <c r="D120" s="58"/>
      <c r="E120" s="58"/>
      <c r="F120" s="58"/>
      <c r="G120" s="58"/>
      <c r="H120" s="58"/>
      <c r="I120" s="58"/>
      <c r="J120" s="58"/>
      <c r="K120" s="58"/>
      <c r="L120" s="58"/>
      <c r="M120" s="58"/>
    </row>
    <row r="121" spans="1:13" x14ac:dyDescent="0.2">
      <c r="A121" s="58"/>
      <c r="B121" s="58"/>
      <c r="C121" s="58"/>
      <c r="D121" s="58"/>
      <c r="E121" s="58"/>
      <c r="F121" s="58"/>
      <c r="G121" s="58"/>
      <c r="H121" s="58"/>
      <c r="I121" s="58"/>
      <c r="J121" s="58"/>
      <c r="K121" s="58"/>
      <c r="L121" s="58"/>
      <c r="M121" s="58"/>
    </row>
    <row r="122" spans="1:13" x14ac:dyDescent="0.2">
      <c r="A122" s="58"/>
      <c r="B122" s="58"/>
      <c r="C122" s="58"/>
      <c r="D122" s="58"/>
      <c r="E122" s="58"/>
      <c r="F122" s="58"/>
      <c r="G122" s="58"/>
      <c r="H122" s="58"/>
      <c r="I122" s="58"/>
      <c r="J122" s="58"/>
      <c r="K122" s="58"/>
      <c r="L122" s="58"/>
      <c r="M122" s="58"/>
    </row>
    <row r="123" spans="1:13" x14ac:dyDescent="0.2">
      <c r="A123" s="58"/>
      <c r="B123" s="58"/>
      <c r="C123" s="58"/>
      <c r="D123" s="58"/>
      <c r="E123" s="58"/>
      <c r="F123" s="58"/>
      <c r="G123" s="58"/>
      <c r="H123" s="58"/>
      <c r="I123" s="58"/>
      <c r="J123" s="58"/>
      <c r="K123" s="58"/>
      <c r="L123" s="58"/>
      <c r="M123" s="58"/>
    </row>
    <row r="124" spans="1:13" x14ac:dyDescent="0.2">
      <c r="A124" s="58"/>
      <c r="B124" s="58"/>
      <c r="C124" s="58"/>
      <c r="D124" s="58"/>
      <c r="E124" s="58"/>
      <c r="F124" s="58"/>
      <c r="G124" s="58"/>
      <c r="H124" s="58"/>
      <c r="I124" s="58"/>
      <c r="J124" s="58"/>
      <c r="K124" s="58"/>
      <c r="L124" s="58"/>
      <c r="M124" s="58"/>
    </row>
    <row r="125" spans="1:13" x14ac:dyDescent="0.2">
      <c r="A125" s="58"/>
      <c r="B125" s="58"/>
      <c r="C125" s="58"/>
      <c r="D125" s="58"/>
      <c r="E125" s="58"/>
      <c r="F125" s="58"/>
      <c r="G125" s="58"/>
      <c r="H125" s="58"/>
      <c r="I125" s="58"/>
      <c r="J125" s="58"/>
      <c r="K125" s="58"/>
      <c r="L125" s="58"/>
      <c r="M125" s="58"/>
    </row>
    <row r="126" spans="1:13" x14ac:dyDescent="0.2">
      <c r="A126" s="58"/>
      <c r="B126" s="58"/>
      <c r="C126" s="58"/>
      <c r="D126" s="58"/>
      <c r="E126" s="58"/>
      <c r="F126" s="58"/>
      <c r="G126" s="58"/>
      <c r="H126" s="58"/>
      <c r="I126" s="58"/>
      <c r="J126" s="58"/>
      <c r="K126" s="58"/>
      <c r="L126" s="58"/>
      <c r="M126" s="58"/>
    </row>
    <row r="127" spans="1:13" x14ac:dyDescent="0.2">
      <c r="A127" s="58"/>
      <c r="B127" s="58"/>
      <c r="C127" s="58"/>
      <c r="D127" s="58"/>
      <c r="E127" s="58"/>
      <c r="F127" s="58"/>
      <c r="G127" s="58"/>
      <c r="H127" s="58"/>
      <c r="I127" s="58"/>
      <c r="J127" s="58"/>
      <c r="K127" s="58"/>
      <c r="L127" s="58"/>
      <c r="M127" s="58"/>
    </row>
    <row r="128" spans="1:13" x14ac:dyDescent="0.2">
      <c r="A128" s="58"/>
      <c r="B128" s="58"/>
      <c r="C128" s="58"/>
      <c r="D128" s="58"/>
      <c r="E128" s="58"/>
      <c r="F128" s="58"/>
      <c r="G128" s="58"/>
      <c r="H128" s="58"/>
      <c r="I128" s="58"/>
      <c r="J128" s="58"/>
      <c r="K128" s="58"/>
      <c r="L128" s="58"/>
      <c r="M128" s="58"/>
    </row>
    <row r="129" spans="1:13" x14ac:dyDescent="0.2">
      <c r="A129" s="58"/>
      <c r="B129" s="58"/>
      <c r="C129" s="58"/>
      <c r="D129" s="58"/>
      <c r="E129" s="58"/>
      <c r="F129" s="58"/>
      <c r="G129" s="58"/>
      <c r="H129" s="58"/>
      <c r="I129" s="58"/>
      <c r="J129" s="58"/>
      <c r="K129" s="58"/>
      <c r="L129" s="58"/>
      <c r="M129" s="58"/>
    </row>
    <row r="130" spans="1:13" x14ac:dyDescent="0.2">
      <c r="A130" s="58"/>
      <c r="B130" s="58"/>
      <c r="C130" s="58"/>
      <c r="D130" s="58"/>
      <c r="E130" s="58"/>
      <c r="F130" s="58"/>
      <c r="G130" s="58"/>
      <c r="H130" s="58"/>
      <c r="I130" s="58"/>
      <c r="J130" s="58"/>
      <c r="K130" s="58"/>
      <c r="L130" s="58"/>
      <c r="M130" s="58"/>
    </row>
    <row r="131" spans="1:13" x14ac:dyDescent="0.2">
      <c r="A131" s="58"/>
      <c r="B131" s="58"/>
      <c r="C131" s="58"/>
      <c r="D131" s="58"/>
      <c r="E131" s="58"/>
      <c r="F131" s="58"/>
      <c r="G131" s="58"/>
      <c r="H131" s="58"/>
      <c r="I131" s="58"/>
      <c r="J131" s="58"/>
      <c r="K131" s="58"/>
      <c r="L131" s="58"/>
      <c r="M131" s="58"/>
    </row>
    <row r="132" spans="1:13" x14ac:dyDescent="0.2">
      <c r="A132" s="58"/>
      <c r="B132" s="58"/>
      <c r="C132" s="58"/>
      <c r="D132" s="58"/>
      <c r="E132" s="58"/>
      <c r="F132" s="58"/>
      <c r="G132" s="58"/>
      <c r="H132" s="58"/>
      <c r="I132" s="58"/>
      <c r="J132" s="58"/>
      <c r="K132" s="58"/>
      <c r="L132" s="58"/>
      <c r="M132" s="58"/>
    </row>
    <row r="133" spans="1:13" x14ac:dyDescent="0.2">
      <c r="A133" s="58"/>
      <c r="B133" s="58"/>
      <c r="C133" s="58"/>
      <c r="D133" s="58"/>
      <c r="E133" s="58"/>
      <c r="F133" s="58"/>
      <c r="G133" s="58"/>
      <c r="H133" s="58"/>
      <c r="I133" s="58"/>
      <c r="J133" s="58"/>
      <c r="K133" s="58"/>
      <c r="L133" s="58"/>
      <c r="M133" s="58"/>
    </row>
    <row r="134" spans="1:13" x14ac:dyDescent="0.2">
      <c r="A134" s="58"/>
      <c r="B134" s="58"/>
      <c r="C134" s="58"/>
      <c r="D134" s="58"/>
      <c r="E134" s="58"/>
      <c r="F134" s="58"/>
      <c r="G134" s="58"/>
      <c r="H134" s="58"/>
      <c r="I134" s="58"/>
      <c r="J134" s="58"/>
      <c r="K134" s="58"/>
      <c r="L134" s="58"/>
      <c r="M134" s="58"/>
    </row>
    <row r="135" spans="1:13" x14ac:dyDescent="0.2">
      <c r="A135" s="58"/>
      <c r="B135" s="58"/>
      <c r="C135" s="58"/>
      <c r="D135" s="58"/>
      <c r="E135" s="58"/>
      <c r="F135" s="58"/>
      <c r="G135" s="58"/>
      <c r="H135" s="58"/>
      <c r="I135" s="58"/>
      <c r="J135" s="58"/>
      <c r="K135" s="58"/>
      <c r="L135" s="58"/>
      <c r="M135" s="58"/>
    </row>
    <row r="136" spans="1:13" x14ac:dyDescent="0.2">
      <c r="A136" s="58"/>
      <c r="B136" s="58"/>
      <c r="C136" s="58"/>
      <c r="D136" s="58"/>
      <c r="E136" s="58"/>
      <c r="F136" s="58"/>
      <c r="G136" s="58"/>
      <c r="H136" s="58"/>
      <c r="I136" s="58"/>
      <c r="J136" s="58"/>
      <c r="K136" s="58"/>
      <c r="L136" s="58"/>
      <c r="M136" s="58"/>
    </row>
    <row r="137" spans="1:13" x14ac:dyDescent="0.2">
      <c r="A137" s="58"/>
      <c r="B137" s="58"/>
      <c r="C137" s="58"/>
      <c r="D137" s="58"/>
      <c r="E137" s="58"/>
      <c r="F137" s="58"/>
      <c r="G137" s="58"/>
      <c r="H137" s="58"/>
      <c r="I137" s="58"/>
      <c r="J137" s="58"/>
      <c r="K137" s="58"/>
      <c r="L137" s="58"/>
      <c r="M137" s="58"/>
    </row>
    <row r="138" spans="1:13" x14ac:dyDescent="0.2">
      <c r="A138" s="58"/>
      <c r="B138" s="58"/>
      <c r="C138" s="58"/>
      <c r="D138" s="58"/>
      <c r="E138" s="58"/>
      <c r="F138" s="58"/>
      <c r="G138" s="58"/>
      <c r="H138" s="58"/>
      <c r="I138" s="58"/>
      <c r="J138" s="58"/>
      <c r="K138" s="58"/>
      <c r="L138" s="58"/>
      <c r="M138" s="58"/>
    </row>
    <row r="139" spans="1:13" x14ac:dyDescent="0.2">
      <c r="A139" s="58"/>
      <c r="B139" s="58"/>
      <c r="C139" s="58"/>
      <c r="D139" s="58"/>
      <c r="E139" s="58"/>
      <c r="F139" s="58"/>
      <c r="G139" s="58"/>
      <c r="H139" s="58"/>
      <c r="I139" s="58"/>
      <c r="J139" s="58"/>
      <c r="K139" s="58"/>
      <c r="L139" s="58"/>
      <c r="M139" s="58"/>
    </row>
    <row r="140" spans="1:13" x14ac:dyDescent="0.2">
      <c r="A140" s="58"/>
      <c r="B140" s="58"/>
      <c r="C140" s="58"/>
      <c r="D140" s="58"/>
      <c r="E140" s="58"/>
      <c r="F140" s="58"/>
      <c r="G140" s="58"/>
      <c r="H140" s="58"/>
      <c r="I140" s="58"/>
      <c r="J140" s="58"/>
      <c r="K140" s="58"/>
      <c r="L140" s="58"/>
      <c r="M140" s="58"/>
    </row>
    <row r="141" spans="1:13" x14ac:dyDescent="0.2">
      <c r="A141" s="58"/>
      <c r="B141" s="58"/>
      <c r="C141" s="58"/>
      <c r="D141" s="58"/>
      <c r="E141" s="58"/>
      <c r="F141" s="58"/>
      <c r="G141" s="58"/>
      <c r="H141" s="58"/>
      <c r="I141" s="58"/>
      <c r="J141" s="58"/>
      <c r="K141" s="58"/>
      <c r="L141" s="58"/>
      <c r="M141" s="58"/>
    </row>
    <row r="142" spans="1:13" x14ac:dyDescent="0.2">
      <c r="A142" s="58"/>
      <c r="B142" s="58"/>
      <c r="C142" s="58"/>
      <c r="D142" s="58"/>
      <c r="E142" s="58"/>
      <c r="F142" s="58"/>
      <c r="G142" s="58"/>
      <c r="H142" s="58"/>
      <c r="I142" s="58"/>
      <c r="J142" s="58"/>
      <c r="K142" s="58"/>
      <c r="L142" s="58"/>
      <c r="M142" s="58"/>
    </row>
    <row r="143" spans="1:13" x14ac:dyDescent="0.2">
      <c r="A143" s="58"/>
      <c r="B143" s="58"/>
      <c r="C143" s="58"/>
      <c r="D143" s="58"/>
      <c r="E143" s="58"/>
      <c r="F143" s="58"/>
      <c r="G143" s="58"/>
      <c r="H143" s="58"/>
      <c r="I143" s="58"/>
      <c r="J143" s="58"/>
      <c r="K143" s="58"/>
      <c r="L143" s="58"/>
      <c r="M143" s="58"/>
    </row>
    <row r="144" spans="1:13" x14ac:dyDescent="0.2">
      <c r="A144" s="58"/>
      <c r="B144" s="58"/>
      <c r="C144" s="58"/>
      <c r="D144" s="58"/>
      <c r="E144" s="58"/>
      <c r="F144" s="58"/>
      <c r="G144" s="58"/>
      <c r="H144" s="58"/>
      <c r="I144" s="58"/>
      <c r="J144" s="58"/>
      <c r="K144" s="58"/>
      <c r="L144" s="58"/>
      <c r="M144" s="58"/>
    </row>
    <row r="145" spans="1:13" x14ac:dyDescent="0.2">
      <c r="A145" s="58"/>
      <c r="B145" s="58"/>
      <c r="C145" s="58"/>
      <c r="D145" s="58"/>
      <c r="E145" s="58"/>
      <c r="F145" s="58"/>
      <c r="G145" s="58"/>
      <c r="H145" s="58"/>
      <c r="I145" s="58"/>
      <c r="J145" s="58"/>
      <c r="K145" s="58"/>
      <c r="L145" s="58"/>
      <c r="M145" s="58"/>
    </row>
    <row r="146" spans="1:13" x14ac:dyDescent="0.2">
      <c r="A146" s="58"/>
      <c r="B146" s="58"/>
      <c r="C146" s="58"/>
      <c r="D146" s="58"/>
      <c r="E146" s="58"/>
      <c r="F146" s="58"/>
      <c r="G146" s="58"/>
      <c r="H146" s="58"/>
      <c r="I146" s="58"/>
      <c r="J146" s="58"/>
      <c r="K146" s="58"/>
      <c r="L146" s="58"/>
      <c r="M146" s="58"/>
    </row>
    <row r="147" spans="1:13" x14ac:dyDescent="0.2">
      <c r="A147" s="58"/>
      <c r="B147" s="58"/>
      <c r="C147" s="58"/>
      <c r="D147" s="58"/>
      <c r="E147" s="58"/>
      <c r="F147" s="58"/>
      <c r="G147" s="58"/>
      <c r="H147" s="58"/>
      <c r="I147" s="58"/>
      <c r="J147" s="58"/>
      <c r="K147" s="58"/>
      <c r="L147" s="58"/>
      <c r="M147" s="58"/>
    </row>
    <row r="148" spans="1:13" x14ac:dyDescent="0.2">
      <c r="A148" s="58"/>
      <c r="B148" s="58"/>
      <c r="C148" s="58"/>
      <c r="D148" s="58"/>
      <c r="E148" s="58"/>
      <c r="F148" s="58"/>
      <c r="G148" s="58"/>
      <c r="H148" s="58"/>
      <c r="I148" s="58"/>
      <c r="J148" s="58"/>
      <c r="K148" s="58"/>
      <c r="L148" s="58"/>
      <c r="M148" s="58"/>
    </row>
    <row r="149" spans="1:13" x14ac:dyDescent="0.2">
      <c r="A149" s="58"/>
      <c r="B149" s="58"/>
      <c r="C149" s="58"/>
      <c r="D149" s="58"/>
      <c r="E149" s="58"/>
      <c r="F149" s="58"/>
      <c r="G149" s="58"/>
      <c r="H149" s="58"/>
      <c r="I149" s="58"/>
      <c r="J149" s="58"/>
      <c r="K149" s="58"/>
      <c r="L149" s="58"/>
      <c r="M149" s="58"/>
    </row>
    <row r="150" spans="1:13" x14ac:dyDescent="0.2">
      <c r="A150" s="58"/>
      <c r="B150" s="58"/>
      <c r="C150" s="58"/>
      <c r="D150" s="58"/>
      <c r="E150" s="58"/>
      <c r="F150" s="58"/>
      <c r="G150" s="58"/>
      <c r="H150" s="58"/>
      <c r="I150" s="58"/>
      <c r="J150" s="58"/>
      <c r="K150" s="58"/>
      <c r="L150" s="58"/>
      <c r="M150" s="58"/>
    </row>
    <row r="151" spans="1:13" x14ac:dyDescent="0.2">
      <c r="A151" s="58"/>
      <c r="B151" s="58"/>
      <c r="C151" s="58"/>
      <c r="D151" s="58"/>
      <c r="E151" s="58"/>
      <c r="F151" s="58"/>
      <c r="G151" s="58"/>
      <c r="H151" s="58"/>
      <c r="I151" s="58"/>
      <c r="J151" s="58"/>
      <c r="K151" s="58"/>
      <c r="L151" s="58"/>
      <c r="M151" s="58"/>
    </row>
    <row r="152" spans="1:13" x14ac:dyDescent="0.2">
      <c r="A152" s="58"/>
      <c r="B152" s="58"/>
      <c r="C152" s="58"/>
      <c r="D152" s="58"/>
      <c r="E152" s="58"/>
      <c r="F152" s="58"/>
      <c r="G152" s="58"/>
      <c r="H152" s="58"/>
      <c r="I152" s="58"/>
      <c r="J152" s="58"/>
      <c r="K152" s="58"/>
      <c r="L152" s="58"/>
      <c r="M152" s="58"/>
    </row>
    <row r="153" spans="1:13" x14ac:dyDescent="0.2">
      <c r="A153" s="58"/>
      <c r="B153" s="58"/>
      <c r="C153" s="58"/>
      <c r="D153" s="58"/>
      <c r="E153" s="58"/>
      <c r="F153" s="58"/>
      <c r="G153" s="58"/>
      <c r="H153" s="58"/>
      <c r="I153" s="58"/>
      <c r="J153" s="58"/>
      <c r="K153" s="58"/>
      <c r="L153" s="58"/>
      <c r="M153" s="58"/>
    </row>
    <row r="154" spans="1:13" x14ac:dyDescent="0.2">
      <c r="A154" s="58"/>
      <c r="B154" s="58"/>
      <c r="C154" s="58"/>
      <c r="D154" s="58"/>
      <c r="E154" s="58"/>
      <c r="F154" s="58"/>
      <c r="G154" s="58"/>
      <c r="H154" s="58"/>
      <c r="I154" s="58"/>
      <c r="J154" s="58"/>
      <c r="K154" s="58"/>
      <c r="L154" s="58"/>
      <c r="M154" s="58"/>
    </row>
    <row r="155" spans="1:13" x14ac:dyDescent="0.2">
      <c r="A155" s="58"/>
      <c r="B155" s="58"/>
      <c r="C155" s="58"/>
      <c r="D155" s="58"/>
      <c r="E155" s="58"/>
      <c r="F155" s="58"/>
      <c r="G155" s="58"/>
      <c r="H155" s="58"/>
      <c r="I155" s="58"/>
      <c r="J155" s="58"/>
      <c r="K155" s="58"/>
      <c r="L155" s="58"/>
      <c r="M155" s="58"/>
    </row>
    <row r="156" spans="1:13" x14ac:dyDescent="0.2">
      <c r="A156" s="58"/>
      <c r="B156" s="58"/>
      <c r="C156" s="58"/>
      <c r="D156" s="58"/>
      <c r="E156" s="58"/>
      <c r="F156" s="58"/>
      <c r="G156" s="58"/>
      <c r="H156" s="58"/>
      <c r="I156" s="58"/>
      <c r="J156" s="58"/>
      <c r="K156" s="58"/>
      <c r="L156" s="58"/>
      <c r="M156" s="58"/>
    </row>
    <row r="157" spans="1:13" x14ac:dyDescent="0.2">
      <c r="A157" s="58"/>
      <c r="B157" s="58"/>
      <c r="C157" s="58"/>
      <c r="D157" s="58"/>
      <c r="E157" s="58"/>
      <c r="F157" s="58"/>
      <c r="G157" s="58"/>
      <c r="H157" s="58"/>
      <c r="I157" s="58"/>
      <c r="J157" s="58"/>
      <c r="K157" s="58"/>
      <c r="L157" s="58"/>
      <c r="M157" s="58"/>
    </row>
    <row r="158" spans="1:13" x14ac:dyDescent="0.2">
      <c r="A158" s="58"/>
      <c r="B158" s="58"/>
      <c r="C158" s="58"/>
      <c r="D158" s="58"/>
      <c r="E158" s="58"/>
      <c r="F158" s="58"/>
      <c r="G158" s="58"/>
      <c r="H158" s="58"/>
      <c r="I158" s="58"/>
      <c r="J158" s="58"/>
      <c r="K158" s="58"/>
      <c r="L158" s="58"/>
      <c r="M158" s="58"/>
    </row>
    <row r="159" spans="1:13" x14ac:dyDescent="0.2">
      <c r="A159" s="58"/>
      <c r="B159" s="58"/>
      <c r="C159" s="58"/>
      <c r="D159" s="58"/>
      <c r="E159" s="58"/>
      <c r="F159" s="58"/>
      <c r="G159" s="58"/>
      <c r="H159" s="58"/>
      <c r="I159" s="58"/>
      <c r="J159" s="58"/>
      <c r="K159" s="58"/>
      <c r="L159" s="58"/>
      <c r="M159" s="58"/>
    </row>
    <row r="160" spans="1:13" x14ac:dyDescent="0.2">
      <c r="A160" s="58"/>
      <c r="B160" s="58"/>
      <c r="C160" s="58"/>
      <c r="D160" s="58"/>
      <c r="E160" s="58"/>
      <c r="F160" s="58"/>
      <c r="G160" s="58"/>
      <c r="H160" s="58"/>
      <c r="I160" s="58"/>
      <c r="J160" s="58"/>
      <c r="K160" s="58"/>
      <c r="L160" s="58"/>
      <c r="M160" s="58"/>
    </row>
    <row r="161" spans="1:13" x14ac:dyDescent="0.2">
      <c r="A161" s="58"/>
      <c r="B161" s="58"/>
      <c r="C161" s="58"/>
      <c r="D161" s="58"/>
      <c r="E161" s="58"/>
      <c r="F161" s="58"/>
      <c r="G161" s="58"/>
      <c r="H161" s="58"/>
      <c r="I161" s="58"/>
      <c r="J161" s="58"/>
      <c r="K161" s="58"/>
      <c r="L161" s="58"/>
      <c r="M161" s="58"/>
    </row>
    <row r="162" spans="1:13" x14ac:dyDescent="0.2">
      <c r="A162" s="58"/>
      <c r="B162" s="58"/>
      <c r="C162" s="58"/>
      <c r="D162" s="58"/>
      <c r="E162" s="58"/>
      <c r="F162" s="58"/>
      <c r="G162" s="58"/>
      <c r="H162" s="58"/>
      <c r="I162" s="58"/>
      <c r="J162" s="58"/>
      <c r="K162" s="58"/>
      <c r="L162" s="58"/>
      <c r="M162" s="58"/>
    </row>
    <row r="163" spans="1:13" x14ac:dyDescent="0.2">
      <c r="A163" s="58"/>
      <c r="B163" s="58"/>
      <c r="C163" s="58"/>
      <c r="D163" s="58"/>
      <c r="E163" s="58"/>
      <c r="F163" s="58"/>
      <c r="G163" s="58"/>
      <c r="H163" s="58"/>
      <c r="I163" s="58"/>
      <c r="J163" s="58"/>
      <c r="K163" s="58"/>
      <c r="L163" s="58"/>
      <c r="M163" s="58"/>
    </row>
    <row r="164" spans="1:13" x14ac:dyDescent="0.2">
      <c r="A164" s="58"/>
      <c r="B164" s="58"/>
      <c r="C164" s="58"/>
      <c r="D164" s="58"/>
      <c r="E164" s="58"/>
      <c r="F164" s="58"/>
      <c r="G164" s="58"/>
      <c r="H164" s="58"/>
      <c r="I164" s="58"/>
      <c r="J164" s="58"/>
      <c r="K164" s="58"/>
      <c r="L164" s="58"/>
      <c r="M164" s="58"/>
    </row>
    <row r="165" spans="1:13" x14ac:dyDescent="0.2">
      <c r="A165" s="58"/>
      <c r="B165" s="58"/>
      <c r="C165" s="58"/>
      <c r="D165" s="58"/>
      <c r="E165" s="58"/>
      <c r="F165" s="58"/>
      <c r="G165" s="58"/>
      <c r="H165" s="58"/>
      <c r="I165" s="58"/>
      <c r="J165" s="58"/>
      <c r="K165" s="58"/>
      <c r="L165" s="58"/>
      <c r="M165" s="58"/>
    </row>
    <row r="166" spans="1:13" x14ac:dyDescent="0.2">
      <c r="A166" s="58"/>
      <c r="B166" s="58"/>
      <c r="C166" s="58"/>
      <c r="D166" s="58"/>
      <c r="E166" s="58"/>
      <c r="F166" s="58"/>
      <c r="G166" s="58"/>
      <c r="H166" s="58"/>
      <c r="I166" s="58"/>
      <c r="J166" s="58"/>
      <c r="K166" s="58"/>
      <c r="L166" s="58"/>
      <c r="M166" s="58"/>
    </row>
    <row r="167" spans="1:13" x14ac:dyDescent="0.2">
      <c r="A167" s="58"/>
      <c r="B167" s="58"/>
      <c r="C167" s="58"/>
      <c r="D167" s="58"/>
      <c r="E167" s="58"/>
      <c r="F167" s="58"/>
      <c r="G167" s="58"/>
      <c r="H167" s="58"/>
      <c r="I167" s="58"/>
      <c r="J167" s="58"/>
      <c r="K167" s="58"/>
      <c r="L167" s="58"/>
      <c r="M167" s="58"/>
    </row>
    <row r="168" spans="1:13" x14ac:dyDescent="0.2">
      <c r="A168" s="58"/>
      <c r="B168" s="58"/>
      <c r="C168" s="58"/>
      <c r="D168" s="58"/>
      <c r="E168" s="58"/>
      <c r="F168" s="58"/>
      <c r="G168" s="58"/>
      <c r="H168" s="58"/>
      <c r="I168" s="58"/>
      <c r="J168" s="58"/>
      <c r="K168" s="58"/>
      <c r="L168" s="58"/>
      <c r="M168" s="58"/>
    </row>
    <row r="169" spans="1:13" x14ac:dyDescent="0.2">
      <c r="A169" s="58"/>
      <c r="B169" s="58"/>
      <c r="C169" s="58"/>
      <c r="D169" s="58"/>
      <c r="E169" s="58"/>
      <c r="F169" s="58"/>
      <c r="G169" s="58"/>
      <c r="H169" s="58"/>
      <c r="I169" s="58"/>
      <c r="J169" s="58"/>
      <c r="K169" s="58"/>
      <c r="L169" s="58"/>
      <c r="M169" s="58"/>
    </row>
    <row r="170" spans="1:13" x14ac:dyDescent="0.2">
      <c r="A170" s="58"/>
      <c r="B170" s="58"/>
      <c r="C170" s="58"/>
      <c r="D170" s="58"/>
      <c r="E170" s="58"/>
      <c r="F170" s="58"/>
      <c r="G170" s="58"/>
      <c r="H170" s="58"/>
      <c r="I170" s="58"/>
      <c r="J170" s="58"/>
      <c r="K170" s="58"/>
      <c r="L170" s="58"/>
      <c r="M170" s="58"/>
    </row>
    <row r="171" spans="1:13" x14ac:dyDescent="0.2">
      <c r="A171" s="58"/>
      <c r="B171" s="58"/>
      <c r="C171" s="58"/>
      <c r="D171" s="58"/>
      <c r="E171" s="58"/>
      <c r="F171" s="58"/>
      <c r="G171" s="58"/>
      <c r="H171" s="58"/>
      <c r="I171" s="58"/>
      <c r="J171" s="58"/>
      <c r="K171" s="58"/>
      <c r="L171" s="58"/>
      <c r="M171" s="58"/>
    </row>
    <row r="172" spans="1:13" x14ac:dyDescent="0.2">
      <c r="A172" s="58"/>
      <c r="B172" s="58"/>
      <c r="C172" s="58"/>
      <c r="D172" s="58"/>
      <c r="E172" s="58"/>
      <c r="F172" s="58"/>
      <c r="G172" s="58"/>
      <c r="H172" s="58"/>
      <c r="I172" s="58"/>
      <c r="J172" s="58"/>
      <c r="K172" s="58"/>
      <c r="L172" s="58"/>
      <c r="M172" s="58"/>
    </row>
    <row r="173" spans="1:13" x14ac:dyDescent="0.2">
      <c r="A173" s="58"/>
      <c r="B173" s="58"/>
      <c r="C173" s="58"/>
      <c r="D173" s="58"/>
      <c r="E173" s="58"/>
      <c r="F173" s="58"/>
      <c r="G173" s="58"/>
      <c r="H173" s="58"/>
      <c r="I173" s="58"/>
      <c r="J173" s="58"/>
      <c r="K173" s="58"/>
      <c r="L173" s="58"/>
      <c r="M173" s="58"/>
    </row>
    <row r="174" spans="1:13" x14ac:dyDescent="0.2">
      <c r="A174" s="58"/>
      <c r="B174" s="58"/>
      <c r="C174" s="58"/>
      <c r="D174" s="58"/>
      <c r="E174" s="58"/>
      <c r="F174" s="58"/>
      <c r="G174" s="58"/>
      <c r="H174" s="58"/>
      <c r="I174" s="58"/>
      <c r="J174" s="58"/>
      <c r="K174" s="58"/>
      <c r="L174" s="58"/>
      <c r="M174" s="58"/>
    </row>
    <row r="175" spans="1:13" x14ac:dyDescent="0.2">
      <c r="A175" s="58"/>
      <c r="B175" s="58"/>
      <c r="C175" s="58"/>
      <c r="D175" s="58"/>
      <c r="E175" s="58"/>
      <c r="F175" s="58"/>
      <c r="G175" s="58"/>
      <c r="H175" s="58"/>
      <c r="I175" s="58"/>
      <c r="J175" s="58"/>
      <c r="K175" s="58"/>
      <c r="L175" s="58"/>
      <c r="M175" s="58"/>
    </row>
    <row r="176" spans="1:13" x14ac:dyDescent="0.2">
      <c r="A176" s="58"/>
      <c r="B176" s="58"/>
      <c r="C176" s="58"/>
      <c r="D176" s="58"/>
      <c r="E176" s="58"/>
      <c r="F176" s="58"/>
      <c r="G176" s="58"/>
      <c r="H176" s="58"/>
      <c r="I176" s="58"/>
      <c r="J176" s="58"/>
      <c r="K176" s="58"/>
      <c r="L176" s="58"/>
      <c r="M176" s="58"/>
    </row>
    <row r="177" spans="1:13" x14ac:dyDescent="0.2">
      <c r="A177" s="58"/>
      <c r="B177" s="58"/>
      <c r="C177" s="58"/>
      <c r="D177" s="58"/>
      <c r="E177" s="58"/>
      <c r="F177" s="58"/>
      <c r="G177" s="58"/>
      <c r="H177" s="58"/>
      <c r="I177" s="58"/>
      <c r="J177" s="58"/>
      <c r="K177" s="58"/>
      <c r="L177" s="58"/>
      <c r="M177" s="58"/>
    </row>
    <row r="178" spans="1:13" x14ac:dyDescent="0.2">
      <c r="A178" s="58"/>
      <c r="B178" s="58"/>
      <c r="C178" s="58"/>
      <c r="D178" s="58"/>
      <c r="E178" s="58"/>
      <c r="F178" s="58"/>
      <c r="G178" s="58"/>
      <c r="H178" s="58"/>
      <c r="I178" s="58"/>
      <c r="J178" s="58"/>
      <c r="K178" s="58"/>
      <c r="L178" s="58"/>
      <c r="M178" s="58"/>
    </row>
    <row r="179" spans="1:13" x14ac:dyDescent="0.2">
      <c r="A179" s="58"/>
      <c r="B179" s="58"/>
      <c r="C179" s="58"/>
      <c r="D179" s="58"/>
      <c r="E179" s="58"/>
      <c r="F179" s="58"/>
      <c r="G179" s="58"/>
      <c r="H179" s="58"/>
      <c r="I179" s="58"/>
      <c r="J179" s="58"/>
      <c r="K179" s="58"/>
      <c r="L179" s="58"/>
      <c r="M179" s="58"/>
    </row>
    <row r="180" spans="1:13" x14ac:dyDescent="0.2">
      <c r="A180" s="58"/>
      <c r="B180" s="58"/>
      <c r="C180" s="58"/>
      <c r="D180" s="58"/>
      <c r="E180" s="58"/>
      <c r="F180" s="58"/>
      <c r="G180" s="58"/>
      <c r="H180" s="58"/>
      <c r="I180" s="58"/>
      <c r="J180" s="58"/>
      <c r="K180" s="58"/>
      <c r="L180" s="58"/>
      <c r="M180" s="58"/>
    </row>
    <row r="181" spans="1:13" x14ac:dyDescent="0.2">
      <c r="A181" s="58"/>
      <c r="B181" s="58"/>
      <c r="C181" s="58"/>
      <c r="D181" s="58"/>
      <c r="E181" s="58"/>
      <c r="F181" s="58"/>
      <c r="G181" s="58"/>
      <c r="H181" s="58"/>
      <c r="I181" s="58"/>
      <c r="J181" s="58"/>
      <c r="K181" s="58"/>
      <c r="L181" s="58"/>
      <c r="M181" s="58"/>
    </row>
    <row r="182" spans="1:13" x14ac:dyDescent="0.2">
      <c r="A182" s="58"/>
      <c r="B182" s="58"/>
      <c r="C182" s="58"/>
      <c r="D182" s="58"/>
      <c r="E182" s="58"/>
      <c r="F182" s="58"/>
      <c r="G182" s="58"/>
      <c r="H182" s="58"/>
      <c r="I182" s="58"/>
      <c r="J182" s="58"/>
      <c r="K182" s="58"/>
      <c r="L182" s="58"/>
      <c r="M182" s="58"/>
    </row>
    <row r="183" spans="1:13" x14ac:dyDescent="0.2">
      <c r="A183" s="58"/>
      <c r="B183" s="58"/>
      <c r="C183" s="58"/>
      <c r="D183" s="58"/>
      <c r="E183" s="58"/>
      <c r="F183" s="58"/>
      <c r="G183" s="58"/>
      <c r="H183" s="58"/>
      <c r="I183" s="58"/>
      <c r="J183" s="58"/>
      <c r="K183" s="58"/>
      <c r="L183" s="58"/>
      <c r="M183" s="58"/>
    </row>
    <row r="184" spans="1:13" x14ac:dyDescent="0.2">
      <c r="A184" s="58"/>
      <c r="B184" s="58"/>
      <c r="C184" s="58"/>
      <c r="D184" s="58"/>
      <c r="E184" s="58"/>
      <c r="F184" s="58"/>
      <c r="G184" s="58"/>
      <c r="H184" s="58"/>
      <c r="I184" s="58"/>
      <c r="J184" s="58"/>
      <c r="K184" s="58"/>
      <c r="L184" s="58"/>
      <c r="M184" s="58"/>
    </row>
    <row r="185" spans="1:13" x14ac:dyDescent="0.2">
      <c r="A185" s="58"/>
      <c r="B185" s="58"/>
      <c r="C185" s="58"/>
      <c r="D185" s="58"/>
      <c r="E185" s="58"/>
      <c r="F185" s="58"/>
      <c r="G185" s="58"/>
      <c r="H185" s="58"/>
      <c r="I185" s="58"/>
      <c r="J185" s="58"/>
      <c r="K185" s="58"/>
      <c r="L185" s="58"/>
      <c r="M185" s="58"/>
    </row>
    <row r="186" spans="1:13" x14ac:dyDescent="0.2">
      <c r="A186" s="58"/>
      <c r="B186" s="58"/>
      <c r="C186" s="58"/>
      <c r="D186" s="58"/>
      <c r="E186" s="58"/>
      <c r="F186" s="58"/>
      <c r="G186" s="58"/>
      <c r="H186" s="58"/>
      <c r="I186" s="58"/>
      <c r="J186" s="58"/>
      <c r="K186" s="58"/>
      <c r="L186" s="58"/>
      <c r="M186" s="58"/>
    </row>
    <row r="187" spans="1:13" x14ac:dyDescent="0.2">
      <c r="A187" s="58"/>
      <c r="B187" s="58"/>
      <c r="C187" s="58"/>
      <c r="D187" s="58"/>
      <c r="E187" s="58"/>
      <c r="F187" s="58"/>
      <c r="G187" s="58"/>
      <c r="H187" s="58"/>
      <c r="I187" s="58"/>
      <c r="J187" s="58"/>
      <c r="K187" s="58"/>
      <c r="L187" s="58"/>
      <c r="M187" s="58"/>
    </row>
    <row r="188" spans="1:13" x14ac:dyDescent="0.2">
      <c r="A188" s="58"/>
      <c r="B188" s="58"/>
      <c r="C188" s="58"/>
      <c r="D188" s="58"/>
      <c r="E188" s="58"/>
      <c r="F188" s="58"/>
      <c r="G188" s="58"/>
      <c r="H188" s="58"/>
      <c r="I188" s="58"/>
      <c r="J188" s="58"/>
      <c r="K188" s="58"/>
      <c r="L188" s="58"/>
      <c r="M188" s="58"/>
    </row>
    <row r="189" spans="1:13" x14ac:dyDescent="0.2">
      <c r="A189" s="58"/>
      <c r="B189" s="58"/>
      <c r="C189" s="58"/>
      <c r="D189" s="58"/>
      <c r="E189" s="58"/>
      <c r="F189" s="58"/>
      <c r="G189" s="58"/>
      <c r="H189" s="58"/>
      <c r="I189" s="58"/>
      <c r="J189" s="58"/>
      <c r="K189" s="58"/>
      <c r="L189" s="58"/>
      <c r="M189" s="58"/>
    </row>
    <row r="190" spans="1:13" x14ac:dyDescent="0.2">
      <c r="A190" s="58"/>
      <c r="B190" s="58"/>
      <c r="C190" s="58"/>
      <c r="D190" s="58"/>
      <c r="E190" s="58"/>
      <c r="F190" s="58"/>
      <c r="G190" s="58"/>
      <c r="H190" s="58"/>
      <c r="I190" s="58"/>
      <c r="J190" s="58"/>
      <c r="K190" s="58"/>
      <c r="L190" s="58"/>
      <c r="M190" s="58"/>
    </row>
    <row r="191" spans="1:13" x14ac:dyDescent="0.2">
      <c r="A191" s="58"/>
      <c r="B191" s="58"/>
      <c r="C191" s="58"/>
      <c r="D191" s="58"/>
      <c r="E191" s="58"/>
      <c r="F191" s="58"/>
      <c r="G191" s="58"/>
      <c r="H191" s="58"/>
      <c r="I191" s="58"/>
      <c r="J191" s="58"/>
      <c r="K191" s="58"/>
      <c r="L191" s="58"/>
      <c r="M191" s="58"/>
    </row>
    <row r="192" spans="1:13" x14ac:dyDescent="0.2">
      <c r="A192" s="58"/>
      <c r="B192" s="58"/>
      <c r="C192" s="58"/>
      <c r="D192" s="58"/>
      <c r="E192" s="58"/>
      <c r="F192" s="58"/>
      <c r="G192" s="58"/>
      <c r="H192" s="58"/>
      <c r="I192" s="58"/>
      <c r="J192" s="58"/>
      <c r="K192" s="58"/>
      <c r="L192" s="58"/>
      <c r="M192" s="58"/>
    </row>
    <row r="193" spans="1:13" x14ac:dyDescent="0.2">
      <c r="A193" s="58"/>
      <c r="B193" s="58"/>
      <c r="C193" s="58"/>
      <c r="D193" s="58"/>
      <c r="E193" s="58"/>
      <c r="F193" s="58"/>
      <c r="G193" s="58"/>
      <c r="H193" s="58"/>
      <c r="I193" s="58"/>
      <c r="J193" s="58"/>
      <c r="K193" s="58"/>
      <c r="L193" s="58"/>
      <c r="M193" s="58"/>
    </row>
    <row r="194" spans="1:13" x14ac:dyDescent="0.2">
      <c r="A194" s="58"/>
      <c r="B194" s="58"/>
      <c r="C194" s="58"/>
      <c r="D194" s="58"/>
      <c r="E194" s="58"/>
      <c r="F194" s="58"/>
      <c r="G194" s="58"/>
      <c r="H194" s="58"/>
      <c r="I194" s="58"/>
      <c r="J194" s="58"/>
      <c r="K194" s="58"/>
      <c r="L194" s="58"/>
      <c r="M194" s="58"/>
    </row>
    <row r="195" spans="1:13" x14ac:dyDescent="0.2">
      <c r="A195" s="58"/>
      <c r="B195" s="58"/>
      <c r="C195" s="58"/>
      <c r="D195" s="58"/>
      <c r="E195" s="58"/>
      <c r="F195" s="58"/>
      <c r="G195" s="58"/>
      <c r="H195" s="58"/>
      <c r="I195" s="58"/>
      <c r="J195" s="58"/>
      <c r="K195" s="58"/>
      <c r="L195" s="58"/>
      <c r="M195" s="58"/>
    </row>
    <row r="196" spans="1:13" x14ac:dyDescent="0.2">
      <c r="A196" s="58"/>
      <c r="B196" s="58"/>
      <c r="C196" s="58"/>
      <c r="D196" s="58"/>
      <c r="E196" s="58"/>
      <c r="F196" s="58"/>
      <c r="G196" s="58"/>
      <c r="H196" s="58"/>
      <c r="I196" s="58"/>
      <c r="J196" s="58"/>
      <c r="K196" s="58"/>
      <c r="L196" s="58"/>
      <c r="M196" s="58"/>
    </row>
    <row r="197" spans="1:13" x14ac:dyDescent="0.2">
      <c r="A197" s="58"/>
      <c r="B197" s="58"/>
      <c r="C197" s="58"/>
      <c r="D197" s="58"/>
      <c r="E197" s="58"/>
      <c r="F197" s="58"/>
      <c r="G197" s="58"/>
      <c r="H197" s="58"/>
      <c r="I197" s="58"/>
      <c r="J197" s="58"/>
      <c r="K197" s="58"/>
      <c r="L197" s="58"/>
      <c r="M197" s="58"/>
    </row>
    <row r="198" spans="1:13" x14ac:dyDescent="0.2">
      <c r="A198" s="58"/>
      <c r="B198" s="58"/>
      <c r="C198" s="58"/>
      <c r="D198" s="58"/>
      <c r="E198" s="58"/>
      <c r="F198" s="58"/>
      <c r="G198" s="58"/>
      <c r="H198" s="58"/>
      <c r="I198" s="58"/>
      <c r="J198" s="58"/>
      <c r="K198" s="58"/>
      <c r="L198" s="58"/>
      <c r="M198" s="58"/>
    </row>
    <row r="199" spans="1:13" x14ac:dyDescent="0.2">
      <c r="A199" s="58"/>
      <c r="B199" s="58"/>
      <c r="C199" s="58"/>
      <c r="D199" s="58"/>
      <c r="E199" s="58"/>
      <c r="F199" s="58"/>
      <c r="G199" s="58"/>
      <c r="H199" s="58"/>
      <c r="I199" s="58"/>
      <c r="J199" s="58"/>
      <c r="K199" s="58"/>
      <c r="L199" s="58"/>
      <c r="M199" s="58"/>
    </row>
    <row r="200" spans="1:13" x14ac:dyDescent="0.2">
      <c r="A200" s="58"/>
      <c r="B200" s="58"/>
      <c r="C200" s="58"/>
      <c r="D200" s="58"/>
      <c r="E200" s="58"/>
      <c r="F200" s="58"/>
      <c r="G200" s="58"/>
      <c r="H200" s="58"/>
      <c r="I200" s="58"/>
      <c r="J200" s="58"/>
      <c r="K200" s="58"/>
      <c r="L200" s="58"/>
      <c r="M200" s="58"/>
    </row>
    <row r="201" spans="1:13" x14ac:dyDescent="0.2">
      <c r="A201" s="58"/>
      <c r="B201" s="58"/>
      <c r="C201" s="58"/>
      <c r="D201" s="58"/>
      <c r="E201" s="58"/>
      <c r="F201" s="58"/>
      <c r="G201" s="58"/>
      <c r="H201" s="58"/>
      <c r="I201" s="58"/>
      <c r="J201" s="58"/>
      <c r="K201" s="58"/>
      <c r="L201" s="58"/>
      <c r="M201" s="58"/>
    </row>
    <row r="202" spans="1:13" x14ac:dyDescent="0.2">
      <c r="A202" s="58"/>
      <c r="B202" s="58"/>
      <c r="C202" s="58"/>
      <c r="D202" s="58"/>
      <c r="E202" s="58"/>
      <c r="F202" s="58"/>
      <c r="G202" s="58"/>
      <c r="H202" s="58"/>
      <c r="I202" s="58"/>
      <c r="J202" s="58"/>
      <c r="K202" s="58"/>
      <c r="L202" s="58"/>
      <c r="M202" s="58"/>
    </row>
    <row r="203" spans="1:13" x14ac:dyDescent="0.2">
      <c r="A203" s="58"/>
      <c r="B203" s="58"/>
      <c r="C203" s="58"/>
      <c r="D203" s="58"/>
      <c r="E203" s="58"/>
      <c r="F203" s="58"/>
      <c r="G203" s="58"/>
      <c r="H203" s="58"/>
      <c r="I203" s="58"/>
      <c r="J203" s="58"/>
      <c r="K203" s="58"/>
      <c r="L203" s="58"/>
      <c r="M203" s="58"/>
    </row>
    <row r="204" spans="1:13" x14ac:dyDescent="0.2">
      <c r="A204" s="58"/>
      <c r="B204" s="58"/>
      <c r="C204" s="58"/>
      <c r="D204" s="58"/>
      <c r="E204" s="58"/>
      <c r="F204" s="58"/>
      <c r="G204" s="58"/>
      <c r="H204" s="58"/>
      <c r="I204" s="58"/>
      <c r="J204" s="58"/>
      <c r="K204" s="58"/>
      <c r="L204" s="58"/>
      <c r="M204" s="58"/>
    </row>
    <row r="205" spans="1:13" x14ac:dyDescent="0.2">
      <c r="A205" s="58"/>
      <c r="B205" s="58"/>
      <c r="C205" s="58"/>
      <c r="D205" s="58"/>
      <c r="E205" s="58"/>
      <c r="F205" s="58"/>
      <c r="G205" s="58"/>
      <c r="H205" s="58"/>
      <c r="I205" s="58"/>
      <c r="J205" s="58"/>
      <c r="K205" s="58"/>
      <c r="L205" s="58"/>
      <c r="M205" s="58"/>
    </row>
    <row r="206" spans="1:13" x14ac:dyDescent="0.2">
      <c r="A206" s="58"/>
      <c r="B206" s="58"/>
      <c r="C206" s="58"/>
      <c r="D206" s="58"/>
      <c r="E206" s="58"/>
      <c r="F206" s="58"/>
      <c r="G206" s="58"/>
      <c r="H206" s="58"/>
      <c r="I206" s="58"/>
      <c r="J206" s="58"/>
      <c r="K206" s="58"/>
      <c r="L206" s="58"/>
      <c r="M206" s="58"/>
    </row>
    <row r="207" spans="1:13" x14ac:dyDescent="0.2">
      <c r="A207" s="58"/>
      <c r="B207" s="58"/>
      <c r="C207" s="58"/>
      <c r="D207" s="58"/>
      <c r="E207" s="58"/>
      <c r="F207" s="58"/>
      <c r="G207" s="58"/>
      <c r="H207" s="58"/>
      <c r="I207" s="58"/>
      <c r="J207" s="58"/>
      <c r="K207" s="58"/>
      <c r="L207" s="58"/>
      <c r="M207" s="58"/>
    </row>
    <row r="208" spans="1:13" x14ac:dyDescent="0.2">
      <c r="A208" s="58"/>
      <c r="B208" s="58"/>
      <c r="C208" s="58"/>
      <c r="D208" s="58"/>
      <c r="E208" s="58"/>
      <c r="F208" s="58"/>
      <c r="G208" s="58"/>
      <c r="H208" s="58"/>
      <c r="I208" s="58"/>
      <c r="J208" s="58"/>
      <c r="K208" s="58"/>
      <c r="L208" s="58"/>
      <c r="M208" s="58"/>
    </row>
    <row r="209" spans="1:13" x14ac:dyDescent="0.2">
      <c r="A209" s="58"/>
      <c r="B209" s="58"/>
      <c r="C209" s="58"/>
      <c r="D209" s="58"/>
      <c r="E209" s="58"/>
      <c r="F209" s="58"/>
      <c r="G209" s="58"/>
      <c r="H209" s="58"/>
      <c r="I209" s="58"/>
      <c r="J209" s="58"/>
      <c r="K209" s="58"/>
      <c r="L209" s="58"/>
      <c r="M209" s="58"/>
    </row>
    <row r="210" spans="1:13" x14ac:dyDescent="0.2">
      <c r="A210" s="58"/>
      <c r="B210" s="58"/>
      <c r="C210" s="58"/>
      <c r="D210" s="58"/>
      <c r="E210" s="58"/>
      <c r="F210" s="58"/>
      <c r="G210" s="58"/>
      <c r="H210" s="58"/>
      <c r="I210" s="58"/>
      <c r="J210" s="58"/>
      <c r="K210" s="58"/>
      <c r="L210" s="58"/>
      <c r="M210" s="58"/>
    </row>
    <row r="211" spans="1:13" x14ac:dyDescent="0.2">
      <c r="A211" s="58"/>
      <c r="B211" s="58"/>
      <c r="C211" s="58"/>
      <c r="D211" s="58"/>
      <c r="E211" s="58"/>
      <c r="F211" s="58"/>
      <c r="G211" s="58"/>
      <c r="H211" s="58"/>
      <c r="I211" s="58"/>
      <c r="J211" s="58"/>
      <c r="K211" s="58"/>
      <c r="L211" s="58"/>
      <c r="M211" s="58"/>
    </row>
    <row r="212" spans="1:13" x14ac:dyDescent="0.2">
      <c r="A212" s="58"/>
      <c r="B212" s="58"/>
      <c r="C212" s="58"/>
      <c r="D212" s="58"/>
      <c r="E212" s="58"/>
      <c r="F212" s="58"/>
      <c r="G212" s="58"/>
      <c r="H212" s="58"/>
      <c r="I212" s="58"/>
      <c r="J212" s="58"/>
      <c r="K212" s="58"/>
      <c r="L212" s="58"/>
      <c r="M212" s="58"/>
    </row>
    <row r="213" spans="1:13" x14ac:dyDescent="0.2">
      <c r="A213" s="58"/>
      <c r="B213" s="58"/>
      <c r="C213" s="58"/>
      <c r="D213" s="58"/>
      <c r="E213" s="58"/>
      <c r="F213" s="58"/>
      <c r="G213" s="58"/>
      <c r="H213" s="58"/>
      <c r="I213" s="58"/>
      <c r="J213" s="58"/>
      <c r="K213" s="58"/>
      <c r="L213" s="58"/>
      <c r="M213" s="58"/>
    </row>
    <row r="214" spans="1:13" x14ac:dyDescent="0.2">
      <c r="A214" s="58"/>
      <c r="B214" s="58"/>
      <c r="C214" s="58"/>
      <c r="D214" s="58"/>
      <c r="E214" s="58"/>
      <c r="F214" s="58"/>
      <c r="G214" s="58"/>
      <c r="H214" s="58"/>
      <c r="I214" s="58"/>
      <c r="J214" s="58"/>
      <c r="K214" s="58"/>
      <c r="L214" s="58"/>
      <c r="M214" s="58"/>
    </row>
    <row r="215" spans="1:13" x14ac:dyDescent="0.2">
      <c r="A215" s="58"/>
      <c r="B215" s="58"/>
      <c r="C215" s="58"/>
      <c r="D215" s="58"/>
      <c r="E215" s="58"/>
      <c r="F215" s="58"/>
      <c r="G215" s="58"/>
      <c r="H215" s="58"/>
      <c r="I215" s="58"/>
      <c r="J215" s="58"/>
      <c r="K215" s="58"/>
      <c r="L215" s="58"/>
      <c r="M215" s="58"/>
    </row>
    <row r="216" spans="1:13" x14ac:dyDescent="0.2">
      <c r="A216" s="58"/>
      <c r="B216" s="58"/>
      <c r="C216" s="58"/>
      <c r="D216" s="58"/>
      <c r="E216" s="58"/>
      <c r="F216" s="58"/>
      <c r="G216" s="58"/>
      <c r="H216" s="58"/>
      <c r="I216" s="58"/>
      <c r="J216" s="58"/>
      <c r="K216" s="58"/>
      <c r="L216" s="58"/>
      <c r="M216" s="58"/>
    </row>
    <row r="217" spans="1:13" x14ac:dyDescent="0.2">
      <c r="A217" s="58"/>
      <c r="B217" s="58"/>
      <c r="C217" s="58"/>
      <c r="D217" s="58"/>
      <c r="E217" s="58"/>
      <c r="F217" s="58"/>
      <c r="G217" s="58"/>
      <c r="H217" s="58"/>
      <c r="I217" s="58"/>
      <c r="J217" s="58"/>
      <c r="K217" s="58"/>
      <c r="L217" s="58"/>
      <c r="M217" s="58"/>
    </row>
    <row r="218" spans="1:13" x14ac:dyDescent="0.2">
      <c r="A218" s="58"/>
      <c r="B218" s="58"/>
      <c r="C218" s="58"/>
      <c r="D218" s="58"/>
      <c r="E218" s="58"/>
      <c r="F218" s="58"/>
      <c r="G218" s="58"/>
      <c r="H218" s="58"/>
      <c r="I218" s="58"/>
      <c r="J218" s="58"/>
      <c r="K218" s="58"/>
      <c r="L218" s="58"/>
      <c r="M218" s="58"/>
    </row>
    <row r="219" spans="1:13" x14ac:dyDescent="0.2">
      <c r="A219" s="58"/>
      <c r="B219" s="58"/>
      <c r="C219" s="58"/>
      <c r="D219" s="58"/>
      <c r="E219" s="58"/>
      <c r="F219" s="58"/>
      <c r="G219" s="58"/>
      <c r="H219" s="58"/>
      <c r="I219" s="58"/>
      <c r="J219" s="58"/>
      <c r="K219" s="58"/>
      <c r="L219" s="58"/>
      <c r="M219" s="58"/>
    </row>
    <row r="220" spans="1:13" x14ac:dyDescent="0.2">
      <c r="A220" s="58"/>
      <c r="B220" s="58"/>
      <c r="C220" s="58"/>
      <c r="D220" s="58"/>
      <c r="E220" s="58"/>
      <c r="F220" s="58"/>
      <c r="G220" s="58"/>
      <c r="H220" s="58"/>
      <c r="I220" s="58"/>
      <c r="J220" s="58"/>
      <c r="K220" s="58"/>
      <c r="L220" s="58"/>
      <c r="M220" s="58"/>
    </row>
    <row r="221" spans="1:13" x14ac:dyDescent="0.2">
      <c r="A221" s="58"/>
      <c r="B221" s="58"/>
      <c r="C221" s="58"/>
      <c r="D221" s="58"/>
      <c r="E221" s="58"/>
      <c r="F221" s="58"/>
      <c r="G221" s="58"/>
      <c r="H221" s="58"/>
      <c r="I221" s="58"/>
      <c r="J221" s="58"/>
      <c r="K221" s="58"/>
      <c r="L221" s="58"/>
      <c r="M221" s="58"/>
    </row>
    <row r="222" spans="1:13" x14ac:dyDescent="0.2">
      <c r="A222" s="58"/>
      <c r="B222" s="58"/>
      <c r="C222" s="58"/>
      <c r="D222" s="58"/>
      <c r="E222" s="58"/>
      <c r="F222" s="58"/>
      <c r="G222" s="58"/>
      <c r="H222" s="58"/>
      <c r="I222" s="58"/>
      <c r="J222" s="58"/>
      <c r="K222" s="58"/>
      <c r="L222" s="58"/>
      <c r="M222" s="58"/>
    </row>
    <row r="223" spans="1:13" x14ac:dyDescent="0.2">
      <c r="A223" s="58"/>
      <c r="B223" s="58"/>
      <c r="C223" s="58"/>
      <c r="D223" s="58"/>
      <c r="E223" s="58"/>
      <c r="F223" s="58"/>
      <c r="G223" s="58"/>
      <c r="H223" s="58"/>
      <c r="I223" s="58"/>
      <c r="J223" s="58"/>
      <c r="K223" s="58"/>
      <c r="L223" s="58"/>
      <c r="M223" s="58"/>
    </row>
    <row r="224" spans="1:13" x14ac:dyDescent="0.2">
      <c r="A224" s="58"/>
      <c r="B224" s="58"/>
      <c r="C224" s="58"/>
      <c r="D224" s="58"/>
      <c r="E224" s="58"/>
      <c r="F224" s="58"/>
      <c r="G224" s="58"/>
      <c r="H224" s="58"/>
      <c r="I224" s="58"/>
      <c r="J224" s="58"/>
      <c r="K224" s="58"/>
      <c r="L224" s="58"/>
      <c r="M224" s="58"/>
    </row>
    <row r="225" spans="1:13" x14ac:dyDescent="0.2">
      <c r="A225" s="58"/>
      <c r="B225" s="58"/>
      <c r="C225" s="58"/>
      <c r="D225" s="58"/>
      <c r="E225" s="58"/>
      <c r="F225" s="58"/>
      <c r="G225" s="58"/>
      <c r="H225" s="58"/>
      <c r="I225" s="58"/>
      <c r="J225" s="58"/>
      <c r="K225" s="58"/>
      <c r="L225" s="58"/>
      <c r="M225" s="58"/>
    </row>
    <row r="226" spans="1:13" x14ac:dyDescent="0.2">
      <c r="A226" s="58"/>
      <c r="B226" s="58"/>
      <c r="C226" s="58"/>
      <c r="D226" s="58"/>
      <c r="E226" s="58"/>
      <c r="F226" s="58"/>
      <c r="G226" s="58"/>
      <c r="H226" s="58"/>
      <c r="I226" s="58"/>
      <c r="J226" s="58"/>
      <c r="K226" s="58"/>
      <c r="L226" s="58"/>
      <c r="M226" s="58"/>
    </row>
    <row r="227" spans="1:13" x14ac:dyDescent="0.2">
      <c r="A227" s="58"/>
      <c r="B227" s="58"/>
      <c r="C227" s="58"/>
      <c r="D227" s="58"/>
      <c r="E227" s="58"/>
      <c r="F227" s="58"/>
      <c r="G227" s="58"/>
      <c r="H227" s="58"/>
      <c r="I227" s="58"/>
      <c r="J227" s="58"/>
      <c r="K227" s="58"/>
      <c r="L227" s="58"/>
      <c r="M227" s="58"/>
    </row>
    <row r="228" spans="1:13" x14ac:dyDescent="0.2">
      <c r="A228" s="58"/>
      <c r="B228" s="58"/>
      <c r="C228" s="58"/>
      <c r="D228" s="58"/>
      <c r="E228" s="58"/>
      <c r="F228" s="58"/>
      <c r="G228" s="58"/>
      <c r="H228" s="58"/>
      <c r="I228" s="58"/>
      <c r="J228" s="58"/>
      <c r="K228" s="58"/>
      <c r="L228" s="58"/>
      <c r="M228" s="58"/>
    </row>
    <row r="229" spans="1:13" x14ac:dyDescent="0.2">
      <c r="A229" s="58"/>
      <c r="B229" s="58"/>
      <c r="C229" s="58"/>
      <c r="D229" s="58"/>
      <c r="E229" s="58"/>
      <c r="F229" s="58"/>
      <c r="G229" s="58"/>
      <c r="H229" s="58"/>
      <c r="I229" s="58"/>
      <c r="J229" s="58"/>
      <c r="K229" s="58"/>
      <c r="L229" s="58"/>
      <c r="M229" s="58"/>
    </row>
    <row r="230" spans="1:13" x14ac:dyDescent="0.2">
      <c r="A230" s="58"/>
      <c r="B230" s="58"/>
      <c r="C230" s="58"/>
      <c r="D230" s="58"/>
      <c r="E230" s="58"/>
      <c r="F230" s="58"/>
      <c r="G230" s="58"/>
      <c r="H230" s="58"/>
      <c r="I230" s="58"/>
      <c r="J230" s="58"/>
      <c r="K230" s="58"/>
      <c r="L230" s="58"/>
      <c r="M230" s="58"/>
    </row>
    <row r="231" spans="1:13" x14ac:dyDescent="0.2">
      <c r="A231" s="58"/>
      <c r="B231" s="58"/>
      <c r="C231" s="58"/>
      <c r="D231" s="58"/>
      <c r="E231" s="58"/>
      <c r="F231" s="58"/>
      <c r="G231" s="58"/>
      <c r="H231" s="58"/>
      <c r="I231" s="58"/>
      <c r="J231" s="58"/>
      <c r="K231" s="58"/>
      <c r="L231" s="58"/>
      <c r="M231" s="58"/>
    </row>
    <row r="232" spans="1:13" x14ac:dyDescent="0.2">
      <c r="A232" s="58"/>
      <c r="B232" s="58"/>
      <c r="C232" s="58"/>
      <c r="D232" s="58"/>
      <c r="E232" s="58"/>
      <c r="F232" s="58"/>
      <c r="G232" s="58"/>
      <c r="H232" s="58"/>
      <c r="I232" s="58"/>
      <c r="J232" s="58"/>
      <c r="K232" s="58"/>
      <c r="L232" s="58"/>
      <c r="M232" s="58"/>
    </row>
    <row r="233" spans="1:13" x14ac:dyDescent="0.2">
      <c r="A233" s="58"/>
      <c r="B233" s="58"/>
      <c r="C233" s="58"/>
      <c r="D233" s="58"/>
      <c r="E233" s="58"/>
      <c r="F233" s="58"/>
      <c r="G233" s="58"/>
      <c r="H233" s="58"/>
      <c r="I233" s="58"/>
      <c r="J233" s="58"/>
      <c r="K233" s="58"/>
      <c r="L233" s="58"/>
      <c r="M233" s="58"/>
    </row>
    <row r="234" spans="1:13" x14ac:dyDescent="0.2">
      <c r="A234" s="58"/>
      <c r="B234" s="58"/>
      <c r="C234" s="58"/>
      <c r="D234" s="58"/>
      <c r="E234" s="58"/>
      <c r="F234" s="58"/>
      <c r="G234" s="58"/>
      <c r="H234" s="58"/>
      <c r="I234" s="58"/>
      <c r="J234" s="58"/>
      <c r="K234" s="58"/>
      <c r="L234" s="58"/>
      <c r="M234" s="58"/>
    </row>
    <row r="235" spans="1:13" x14ac:dyDescent="0.2">
      <c r="A235" s="58"/>
      <c r="B235" s="58"/>
      <c r="C235" s="58"/>
      <c r="D235" s="58"/>
      <c r="E235" s="58"/>
      <c r="F235" s="58"/>
      <c r="G235" s="58"/>
      <c r="H235" s="58"/>
      <c r="I235" s="58"/>
      <c r="J235" s="58"/>
      <c r="K235" s="58"/>
      <c r="L235" s="58"/>
      <c r="M235" s="58"/>
    </row>
    <row r="236" spans="1:13" x14ac:dyDescent="0.2">
      <c r="A236" s="58"/>
      <c r="B236" s="58"/>
      <c r="C236" s="58"/>
      <c r="D236" s="58"/>
      <c r="E236" s="58"/>
      <c r="F236" s="58"/>
      <c r="G236" s="58"/>
      <c r="H236" s="58"/>
      <c r="I236" s="58"/>
      <c r="J236" s="58"/>
      <c r="K236" s="58"/>
      <c r="L236" s="58"/>
      <c r="M236" s="58"/>
    </row>
    <row r="237" spans="1:13" x14ac:dyDescent="0.2">
      <c r="A237" s="58"/>
      <c r="B237" s="58"/>
      <c r="C237" s="58"/>
      <c r="D237" s="58"/>
      <c r="E237" s="58"/>
      <c r="F237" s="58"/>
      <c r="G237" s="58"/>
      <c r="H237" s="58"/>
      <c r="I237" s="58"/>
      <c r="J237" s="58"/>
      <c r="K237" s="58"/>
      <c r="L237" s="58"/>
      <c r="M237" s="58"/>
    </row>
    <row r="238" spans="1:13" x14ac:dyDescent="0.2">
      <c r="A238" s="58"/>
      <c r="B238" s="58"/>
      <c r="C238" s="58"/>
      <c r="D238" s="58"/>
      <c r="E238" s="58"/>
      <c r="F238" s="58"/>
      <c r="G238" s="58"/>
      <c r="H238" s="58"/>
      <c r="I238" s="58"/>
      <c r="J238" s="58"/>
      <c r="K238" s="58"/>
      <c r="L238" s="58"/>
      <c r="M238" s="58"/>
    </row>
    <row r="239" spans="1:13" x14ac:dyDescent="0.2">
      <c r="A239" s="58"/>
      <c r="B239" s="58"/>
      <c r="C239" s="58"/>
      <c r="D239" s="58"/>
      <c r="E239" s="58"/>
      <c r="F239" s="58"/>
      <c r="G239" s="58"/>
      <c r="H239" s="58"/>
      <c r="I239" s="58"/>
      <c r="J239" s="58"/>
      <c r="K239" s="58"/>
      <c r="L239" s="58"/>
      <c r="M239" s="58"/>
    </row>
    <row r="240" spans="1:13" x14ac:dyDescent="0.2">
      <c r="A240" s="58"/>
      <c r="B240" s="58"/>
      <c r="C240" s="58"/>
      <c r="D240" s="58"/>
      <c r="E240" s="58"/>
      <c r="F240" s="58"/>
      <c r="G240" s="58"/>
      <c r="H240" s="58"/>
      <c r="I240" s="58"/>
      <c r="J240" s="58"/>
      <c r="K240" s="58"/>
      <c r="L240" s="58"/>
      <c r="M240" s="58"/>
    </row>
    <row r="241" spans="1:13" x14ac:dyDescent="0.2">
      <c r="A241" s="58"/>
      <c r="B241" s="58"/>
      <c r="C241" s="58"/>
      <c r="D241" s="58"/>
      <c r="E241" s="58"/>
      <c r="F241" s="58"/>
      <c r="G241" s="58"/>
      <c r="H241" s="58"/>
      <c r="I241" s="58"/>
      <c r="J241" s="58"/>
      <c r="K241" s="58"/>
      <c r="L241" s="58"/>
      <c r="M241" s="58"/>
    </row>
    <row r="242" spans="1:13" x14ac:dyDescent="0.2">
      <c r="A242" s="58"/>
      <c r="B242" s="58"/>
      <c r="C242" s="58"/>
      <c r="D242" s="58"/>
      <c r="E242" s="58"/>
      <c r="F242" s="58"/>
      <c r="G242" s="58"/>
      <c r="H242" s="58"/>
      <c r="I242" s="58"/>
      <c r="J242" s="58"/>
      <c r="K242" s="58"/>
      <c r="L242" s="58"/>
      <c r="M242" s="58"/>
    </row>
    <row r="243" spans="1:13" x14ac:dyDescent="0.2">
      <c r="A243" s="58"/>
      <c r="B243" s="58"/>
      <c r="C243" s="58"/>
      <c r="D243" s="58"/>
      <c r="E243" s="58"/>
      <c r="F243" s="58"/>
      <c r="G243" s="58"/>
      <c r="H243" s="58"/>
      <c r="I243" s="58"/>
      <c r="J243" s="58"/>
      <c r="K243" s="58"/>
      <c r="L243" s="58"/>
      <c r="M243" s="58"/>
    </row>
    <row r="244" spans="1:13" x14ac:dyDescent="0.2">
      <c r="A244" s="58"/>
      <c r="B244" s="58"/>
      <c r="C244" s="58"/>
      <c r="D244" s="58"/>
      <c r="E244" s="58"/>
      <c r="F244" s="58"/>
      <c r="G244" s="58"/>
      <c r="H244" s="58"/>
      <c r="I244" s="58"/>
      <c r="J244" s="58"/>
      <c r="K244" s="58"/>
      <c r="L244" s="58"/>
      <c r="M244" s="58"/>
    </row>
    <row r="245" spans="1:13" x14ac:dyDescent="0.2">
      <c r="A245" s="58"/>
      <c r="B245" s="58"/>
      <c r="C245" s="58"/>
      <c r="D245" s="58"/>
      <c r="E245" s="58"/>
      <c r="F245" s="58"/>
      <c r="G245" s="58"/>
      <c r="H245" s="58"/>
      <c r="I245" s="58"/>
      <c r="J245" s="58"/>
      <c r="K245" s="58"/>
      <c r="L245" s="58"/>
      <c r="M245" s="58"/>
    </row>
    <row r="246" spans="1:13" x14ac:dyDescent="0.2">
      <c r="A246" s="58"/>
      <c r="B246" s="58"/>
      <c r="C246" s="58"/>
      <c r="D246" s="58"/>
      <c r="E246" s="58"/>
      <c r="F246" s="58"/>
      <c r="G246" s="58"/>
      <c r="H246" s="58"/>
      <c r="I246" s="58"/>
      <c r="J246" s="58"/>
      <c r="K246" s="58"/>
      <c r="L246" s="58"/>
      <c r="M246" s="58"/>
    </row>
    <row r="247" spans="1:13" x14ac:dyDescent="0.2">
      <c r="A247" s="58"/>
      <c r="B247" s="58"/>
      <c r="C247" s="58"/>
      <c r="D247" s="58"/>
      <c r="E247" s="58"/>
      <c r="F247" s="58"/>
      <c r="G247" s="58"/>
      <c r="H247" s="58"/>
      <c r="I247" s="58"/>
      <c r="J247" s="58"/>
      <c r="K247" s="58"/>
      <c r="L247" s="58"/>
      <c r="M247" s="58"/>
    </row>
    <row r="248" spans="1:13" x14ac:dyDescent="0.2">
      <c r="A248" s="58"/>
      <c r="B248" s="58"/>
      <c r="C248" s="58"/>
      <c r="D248" s="58"/>
      <c r="E248" s="58"/>
      <c r="F248" s="58"/>
      <c r="G248" s="58"/>
      <c r="H248" s="58"/>
      <c r="I248" s="58"/>
      <c r="J248" s="58"/>
      <c r="K248" s="58"/>
      <c r="L248" s="58"/>
      <c r="M248" s="58"/>
    </row>
    <row r="249" spans="1:13" x14ac:dyDescent="0.2">
      <c r="A249" s="58"/>
      <c r="B249" s="58"/>
      <c r="C249" s="58"/>
      <c r="D249" s="58"/>
      <c r="E249" s="58"/>
      <c r="F249" s="58"/>
      <c r="G249" s="58"/>
      <c r="H249" s="58"/>
      <c r="I249" s="58"/>
      <c r="J249" s="58"/>
      <c r="K249" s="58"/>
      <c r="L249" s="58"/>
      <c r="M249" s="58"/>
    </row>
    <row r="250" spans="1:13" x14ac:dyDescent="0.2">
      <c r="A250" s="58"/>
      <c r="B250" s="58"/>
      <c r="C250" s="58"/>
      <c r="D250" s="58"/>
      <c r="E250" s="58"/>
      <c r="F250" s="58"/>
      <c r="G250" s="58"/>
      <c r="H250" s="58"/>
      <c r="I250" s="58"/>
      <c r="J250" s="58"/>
      <c r="K250" s="58"/>
      <c r="L250" s="58"/>
      <c r="M250" s="58"/>
    </row>
    <row r="251" spans="1:13" x14ac:dyDescent="0.2">
      <c r="A251" s="58"/>
      <c r="B251" s="58"/>
      <c r="C251" s="58"/>
      <c r="D251" s="58"/>
      <c r="E251" s="58"/>
      <c r="F251" s="58"/>
      <c r="G251" s="58"/>
      <c r="H251" s="58"/>
      <c r="I251" s="58"/>
      <c r="J251" s="58"/>
      <c r="K251" s="58"/>
      <c r="L251" s="58"/>
      <c r="M251" s="58"/>
    </row>
    <row r="252" spans="1:13" x14ac:dyDescent="0.2">
      <c r="A252" s="58"/>
      <c r="B252" s="58"/>
      <c r="C252" s="58"/>
      <c r="D252" s="58"/>
      <c r="E252" s="58"/>
      <c r="F252" s="58"/>
      <c r="G252" s="58"/>
      <c r="H252" s="58"/>
      <c r="I252" s="58"/>
      <c r="J252" s="58"/>
      <c r="K252" s="58"/>
      <c r="L252" s="58"/>
      <c r="M252" s="58"/>
    </row>
    <row r="253" spans="1:13" x14ac:dyDescent="0.2">
      <c r="A253" s="58"/>
      <c r="B253" s="58"/>
      <c r="C253" s="58"/>
      <c r="D253" s="58"/>
      <c r="E253" s="58"/>
      <c r="F253" s="58"/>
      <c r="G253" s="58"/>
      <c r="H253" s="58"/>
      <c r="I253" s="58"/>
      <c r="J253" s="58"/>
      <c r="K253" s="58"/>
      <c r="L253" s="58"/>
      <c r="M253" s="58"/>
    </row>
    <row r="254" spans="1:13" x14ac:dyDescent="0.2">
      <c r="A254" s="58"/>
      <c r="B254" s="58"/>
      <c r="C254" s="58"/>
      <c r="D254" s="58"/>
      <c r="E254" s="58"/>
      <c r="F254" s="58"/>
      <c r="G254" s="58"/>
      <c r="H254" s="58"/>
      <c r="I254" s="58"/>
      <c r="J254" s="58"/>
      <c r="K254" s="58"/>
      <c r="L254" s="58"/>
      <c r="M254" s="58"/>
    </row>
    <row r="255" spans="1:13" x14ac:dyDescent="0.2">
      <c r="A255" s="58"/>
      <c r="B255" s="58"/>
      <c r="C255" s="58"/>
      <c r="D255" s="58"/>
      <c r="E255" s="58"/>
      <c r="F255" s="58"/>
      <c r="G255" s="58"/>
      <c r="H255" s="58"/>
      <c r="I255" s="58"/>
      <c r="J255" s="58"/>
      <c r="K255" s="58"/>
      <c r="L255" s="58"/>
      <c r="M255" s="58"/>
    </row>
    <row r="256" spans="1:13" x14ac:dyDescent="0.2">
      <c r="A256" s="58"/>
      <c r="B256" s="58"/>
      <c r="C256" s="58"/>
      <c r="D256" s="58"/>
      <c r="E256" s="58"/>
      <c r="F256" s="58"/>
      <c r="G256" s="58"/>
      <c r="H256" s="58"/>
      <c r="I256" s="58"/>
      <c r="J256" s="58"/>
      <c r="K256" s="58"/>
      <c r="L256" s="58"/>
      <c r="M256" s="58"/>
    </row>
    <row r="257" spans="1:13" x14ac:dyDescent="0.2">
      <c r="A257" s="58"/>
      <c r="B257" s="58"/>
      <c r="C257" s="58"/>
      <c r="D257" s="58"/>
      <c r="E257" s="58"/>
      <c r="F257" s="58"/>
      <c r="G257" s="58"/>
      <c r="H257" s="58"/>
      <c r="I257" s="58"/>
      <c r="J257" s="58"/>
      <c r="K257" s="58"/>
      <c r="L257" s="58"/>
      <c r="M257" s="58"/>
    </row>
    <row r="258" spans="1:13" x14ac:dyDescent="0.2">
      <c r="A258" s="58"/>
      <c r="B258" s="58"/>
      <c r="C258" s="58"/>
      <c r="D258" s="58"/>
      <c r="E258" s="58"/>
      <c r="F258" s="58"/>
      <c r="G258" s="58"/>
      <c r="H258" s="58"/>
      <c r="I258" s="58"/>
      <c r="J258" s="58"/>
      <c r="K258" s="58"/>
      <c r="L258" s="58"/>
      <c r="M258" s="58"/>
    </row>
    <row r="259" spans="1:13" x14ac:dyDescent="0.2">
      <c r="A259" s="58"/>
      <c r="B259" s="58"/>
      <c r="C259" s="58"/>
      <c r="D259" s="58"/>
      <c r="E259" s="58"/>
      <c r="F259" s="58"/>
      <c r="G259" s="58"/>
      <c r="H259" s="58"/>
      <c r="I259" s="58"/>
      <c r="J259" s="58"/>
      <c r="K259" s="58"/>
      <c r="L259" s="58"/>
      <c r="M259" s="58"/>
    </row>
    <row r="260" spans="1:13" x14ac:dyDescent="0.2">
      <c r="A260" s="58"/>
      <c r="B260" s="58"/>
      <c r="C260" s="58"/>
      <c r="D260" s="58"/>
      <c r="E260" s="58"/>
      <c r="F260" s="58"/>
      <c r="G260" s="58"/>
      <c r="H260" s="58"/>
      <c r="I260" s="58"/>
      <c r="J260" s="58"/>
      <c r="K260" s="58"/>
      <c r="L260" s="58"/>
      <c r="M260" s="58"/>
    </row>
    <row r="261" spans="1:13" x14ac:dyDescent="0.2">
      <c r="A261" s="58"/>
      <c r="B261" s="58"/>
      <c r="C261" s="58"/>
      <c r="D261" s="58"/>
      <c r="E261" s="58"/>
      <c r="F261" s="58"/>
      <c r="G261" s="58"/>
      <c r="H261" s="58"/>
      <c r="I261" s="58"/>
      <c r="J261" s="58"/>
      <c r="K261" s="58"/>
      <c r="L261" s="58"/>
      <c r="M261" s="58"/>
    </row>
    <row r="262" spans="1:13" x14ac:dyDescent="0.2">
      <c r="A262" s="58"/>
      <c r="B262" s="58"/>
      <c r="C262" s="58"/>
      <c r="D262" s="58"/>
      <c r="E262" s="58"/>
      <c r="F262" s="58"/>
      <c r="G262" s="58"/>
      <c r="H262" s="58"/>
      <c r="I262" s="58"/>
      <c r="J262" s="58"/>
      <c r="K262" s="58"/>
      <c r="L262" s="58"/>
      <c r="M262" s="58"/>
    </row>
    <row r="263" spans="1:13" x14ac:dyDescent="0.2">
      <c r="A263" s="58"/>
      <c r="B263" s="58"/>
      <c r="C263" s="58"/>
      <c r="D263" s="58"/>
      <c r="E263" s="58"/>
      <c r="F263" s="58"/>
      <c r="G263" s="58"/>
      <c r="H263" s="58"/>
      <c r="I263" s="58"/>
      <c r="J263" s="58"/>
      <c r="K263" s="58"/>
      <c r="L263" s="58"/>
      <c r="M263" s="58"/>
    </row>
    <row r="264" spans="1:13" x14ac:dyDescent="0.2">
      <c r="A264" s="58"/>
      <c r="B264" s="58"/>
      <c r="C264" s="58"/>
      <c r="D264" s="58"/>
      <c r="E264" s="58"/>
      <c r="F264" s="58"/>
      <c r="G264" s="58"/>
      <c r="H264" s="58"/>
      <c r="I264" s="58"/>
      <c r="J264" s="58"/>
      <c r="K264" s="58"/>
      <c r="L264" s="58"/>
      <c r="M264" s="58"/>
    </row>
    <row r="265" spans="1:13" x14ac:dyDescent="0.2">
      <c r="A265" s="58"/>
      <c r="B265" s="58"/>
      <c r="C265" s="58"/>
      <c r="D265" s="58"/>
      <c r="E265" s="58"/>
      <c r="F265" s="58"/>
      <c r="G265" s="58"/>
      <c r="H265" s="58"/>
      <c r="I265" s="58"/>
      <c r="J265" s="58"/>
      <c r="K265" s="58"/>
      <c r="L265" s="58"/>
      <c r="M265" s="58"/>
    </row>
    <row r="266" spans="1:13" x14ac:dyDescent="0.2">
      <c r="A266" s="58"/>
      <c r="B266" s="58"/>
      <c r="C266" s="58"/>
      <c r="D266" s="58"/>
      <c r="E266" s="58"/>
      <c r="F266" s="58"/>
      <c r="G266" s="58"/>
      <c r="H266" s="58"/>
      <c r="I266" s="58"/>
      <c r="J266" s="58"/>
      <c r="K266" s="58"/>
      <c r="L266" s="58"/>
      <c r="M266" s="58"/>
    </row>
    <row r="267" spans="1:13" x14ac:dyDescent="0.2">
      <c r="A267" s="58"/>
      <c r="B267" s="58"/>
      <c r="C267" s="58"/>
      <c r="D267" s="58"/>
      <c r="E267" s="58"/>
      <c r="F267" s="58"/>
      <c r="G267" s="58"/>
      <c r="H267" s="58"/>
      <c r="I267" s="58"/>
      <c r="J267" s="58"/>
      <c r="K267" s="58"/>
      <c r="L267" s="58"/>
      <c r="M267" s="58"/>
    </row>
    <row r="268" spans="1:13" x14ac:dyDescent="0.2">
      <c r="A268" s="58"/>
      <c r="B268" s="58"/>
      <c r="C268" s="58"/>
      <c r="D268" s="58"/>
      <c r="E268" s="58"/>
      <c r="F268" s="58"/>
      <c r="G268" s="58"/>
      <c r="H268" s="58"/>
      <c r="I268" s="58"/>
      <c r="J268" s="58"/>
      <c r="K268" s="58"/>
      <c r="L268" s="58"/>
      <c r="M268" s="58"/>
    </row>
    <row r="269" spans="1:13" x14ac:dyDescent="0.2">
      <c r="A269" s="58"/>
      <c r="B269" s="58"/>
      <c r="C269" s="58"/>
      <c r="D269" s="58"/>
      <c r="E269" s="58"/>
      <c r="F269" s="58"/>
      <c r="G269" s="58"/>
      <c r="H269" s="58"/>
      <c r="I269" s="58"/>
      <c r="J269" s="58"/>
      <c r="K269" s="58"/>
      <c r="L269" s="58"/>
      <c r="M269" s="58"/>
    </row>
    <row r="270" spans="1:13" x14ac:dyDescent="0.2">
      <c r="A270" s="58"/>
      <c r="B270" s="58"/>
      <c r="C270" s="58"/>
      <c r="D270" s="58"/>
      <c r="E270" s="58"/>
      <c r="F270" s="58"/>
      <c r="G270" s="58"/>
      <c r="H270" s="58"/>
      <c r="I270" s="58"/>
      <c r="J270" s="58"/>
      <c r="K270" s="58"/>
      <c r="L270" s="58"/>
      <c r="M270" s="58"/>
    </row>
    <row r="271" spans="1:13" x14ac:dyDescent="0.2">
      <c r="A271" s="58"/>
      <c r="B271" s="58"/>
      <c r="C271" s="58"/>
      <c r="D271" s="58"/>
      <c r="E271" s="58"/>
      <c r="F271" s="58"/>
      <c r="G271" s="58"/>
      <c r="H271" s="58"/>
      <c r="I271" s="58"/>
      <c r="J271" s="58"/>
      <c r="K271" s="58"/>
      <c r="L271" s="58"/>
      <c r="M271" s="58"/>
    </row>
    <row r="272" spans="1:13" x14ac:dyDescent="0.2">
      <c r="A272" s="58"/>
      <c r="B272" s="58"/>
      <c r="C272" s="58"/>
      <c r="D272" s="58"/>
      <c r="E272" s="58"/>
      <c r="F272" s="58"/>
      <c r="G272" s="58"/>
      <c r="H272" s="58"/>
      <c r="I272" s="58"/>
      <c r="J272" s="58"/>
      <c r="K272" s="58"/>
      <c r="L272" s="58"/>
      <c r="M272" s="58"/>
    </row>
    <row r="273" spans="1:13" x14ac:dyDescent="0.2">
      <c r="A273" s="58"/>
      <c r="B273" s="58"/>
      <c r="C273" s="58"/>
      <c r="D273" s="58"/>
      <c r="E273" s="58"/>
      <c r="F273" s="58"/>
      <c r="G273" s="58"/>
      <c r="H273" s="58"/>
      <c r="I273" s="58"/>
      <c r="J273" s="58"/>
      <c r="K273" s="58"/>
      <c r="L273" s="58"/>
      <c r="M273" s="58"/>
    </row>
  </sheetData>
  <customSheetViews>
    <customSheetView guid="{0F79DD5E-22E4-48D4-BCA5-47DC844E0803}" scale="60" hiddenColumns="1">
      <selection activeCell="C12" sqref="C12"/>
      <pageMargins left="0.7" right="0.7" top="0.75" bottom="0.75" header="0.3" footer="0.3"/>
    </customSheetView>
  </customSheetViews>
  <mergeCells count="3">
    <mergeCell ref="C8:G8"/>
    <mergeCell ref="A18:A19"/>
    <mergeCell ref="B34:L36"/>
  </mergeCells>
  <hyperlinks>
    <hyperlink ref="C25" r:id="rId1" xr:uid="{00000000-0004-0000-0400-000000000000}"/>
    <hyperlink ref="D26" r:id="rId2" xr:uid="{00000000-0004-0000-0400-000001000000}"/>
    <hyperlink ref="D27" r:id="rId3" xr:uid="{00000000-0004-0000-0400-000002000000}"/>
  </hyperlinks>
  <pageMargins left="0.7" right="0.7" top="0.75" bottom="0.75" header="0.3" footer="0.3"/>
  <pageSetup scale="35" orientation="landscape" r:id="rId4"/>
  <drawing r:id="rId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B01DF-6ED8-4AF8-BEEF-DDF1A0372FE3}">
  <dimension ref="A1:K20"/>
  <sheetViews>
    <sheetView workbookViewId="0">
      <selection activeCell="A2" sqref="A2"/>
    </sheetView>
  </sheetViews>
  <sheetFormatPr defaultRowHeight="15" x14ac:dyDescent="0.25"/>
  <cols>
    <col min="1" max="1" width="19.28515625" customWidth="1"/>
    <col min="2" max="2" width="16" customWidth="1"/>
    <col min="3" max="3" width="31.7109375" customWidth="1"/>
    <col min="4" max="4" width="14.28515625" customWidth="1"/>
    <col min="5" max="5" width="14" customWidth="1"/>
    <col min="6" max="6" width="16.5703125" bestFit="1" customWidth="1"/>
    <col min="7" max="7" width="23.85546875" bestFit="1" customWidth="1"/>
    <col min="8" max="8" width="20.85546875" customWidth="1"/>
    <col min="9" max="9" width="27.7109375" customWidth="1"/>
    <col min="10" max="10" width="13.28515625" customWidth="1"/>
    <col min="11" max="11" width="25" bestFit="1" customWidth="1"/>
  </cols>
  <sheetData>
    <row r="1" spans="1:11" ht="15.75" thickBot="1" x14ac:dyDescent="0.3">
      <c r="A1" s="244" t="s">
        <v>559</v>
      </c>
      <c r="B1" s="245"/>
      <c r="C1" s="246"/>
      <c r="D1" s="246"/>
      <c r="E1" s="246"/>
      <c r="F1" s="247"/>
      <c r="G1" s="247"/>
      <c r="H1" s="246"/>
      <c r="I1" s="247"/>
      <c r="J1" s="246"/>
      <c r="K1" s="246"/>
    </row>
    <row r="2" spans="1:11" ht="68.45" customHeight="1" thickBot="1" x14ac:dyDescent="0.3">
      <c r="A2" s="217" t="s">
        <v>194</v>
      </c>
      <c r="B2" s="218" t="s">
        <v>68</v>
      </c>
      <c r="C2" s="249" t="s">
        <v>188</v>
      </c>
      <c r="D2" s="249" t="s">
        <v>88</v>
      </c>
      <c r="E2" s="249" t="s">
        <v>89</v>
      </c>
      <c r="F2" s="250" t="s">
        <v>57</v>
      </c>
      <c r="G2" s="250" t="s">
        <v>457</v>
      </c>
      <c r="H2" s="249" t="s">
        <v>193</v>
      </c>
      <c r="I2" s="250" t="s">
        <v>70</v>
      </c>
      <c r="J2" s="249" t="s">
        <v>175</v>
      </c>
      <c r="K2" s="249" t="s">
        <v>548</v>
      </c>
    </row>
    <row r="3" spans="1:11" ht="51" x14ac:dyDescent="0.25">
      <c r="A3" s="222" t="s">
        <v>551</v>
      </c>
      <c r="B3" s="223" t="s">
        <v>467</v>
      </c>
      <c r="C3" s="220" t="s">
        <v>94</v>
      </c>
      <c r="D3" s="225">
        <v>44392</v>
      </c>
      <c r="E3" s="225">
        <v>44757</v>
      </c>
      <c r="F3" s="234">
        <v>417015</v>
      </c>
      <c r="G3" s="223"/>
      <c r="H3" s="228"/>
      <c r="I3" s="321" t="s">
        <v>553</v>
      </c>
      <c r="J3" s="228">
        <v>417015</v>
      </c>
      <c r="K3" s="421" t="s">
        <v>552</v>
      </c>
    </row>
    <row r="7" spans="1:11" ht="18" customHeight="1" x14ac:dyDescent="0.25"/>
    <row r="9" spans="1:11" x14ac:dyDescent="0.25">
      <c r="A9" t="s">
        <v>556</v>
      </c>
    </row>
    <row r="11" spans="1:11" x14ac:dyDescent="0.25">
      <c r="A11" s="425" t="s">
        <v>555</v>
      </c>
      <c r="B11" s="425" t="s">
        <v>300</v>
      </c>
      <c r="C11" s="425" t="s">
        <v>11</v>
      </c>
    </row>
    <row r="12" spans="1:11" x14ac:dyDescent="0.25">
      <c r="A12" s="426">
        <v>44547</v>
      </c>
      <c r="B12" s="428">
        <v>387952</v>
      </c>
      <c r="C12" s="427">
        <v>417015</v>
      </c>
    </row>
    <row r="16" spans="1:11" x14ac:dyDescent="0.25">
      <c r="C16" s="419"/>
    </row>
    <row r="20" spans="2:3" x14ac:dyDescent="0.25">
      <c r="B20" s="420" t="s">
        <v>276</v>
      </c>
      <c r="C20" s="424" t="s">
        <v>554</v>
      </c>
    </row>
  </sheetData>
  <pageMargins left="0.7" right="0.7" top="0.75" bottom="0.75" header="0.3" footer="0.3"/>
  <pageSetup orientation="portrait" horizontalDpi="1200" verticalDpi="1200" r:id="rId1"/>
  <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X278"/>
  <sheetViews>
    <sheetView zoomScaleNormal="100" workbookViewId="0"/>
  </sheetViews>
  <sheetFormatPr defaultColWidth="8.85546875" defaultRowHeight="12.75" x14ac:dyDescent="0.2"/>
  <cols>
    <col min="1" max="1" width="17.7109375" style="243" customWidth="1"/>
    <col min="2" max="2" width="12.28515625" style="243" bestFit="1" customWidth="1"/>
    <col min="3" max="3" width="16.42578125" style="243" bestFit="1" customWidth="1"/>
    <col min="4" max="4" width="10.85546875" style="243" bestFit="1" customWidth="1"/>
    <col min="5" max="5" width="13.28515625" style="243" customWidth="1"/>
    <col min="6" max="6" width="20.85546875" style="243" customWidth="1"/>
    <col min="7" max="7" width="31.140625" style="243" customWidth="1"/>
    <col min="8" max="8" width="15" style="243" bestFit="1" customWidth="1"/>
    <col min="9" max="9" width="44.42578125" style="243" customWidth="1"/>
    <col min="10" max="10" width="25.28515625" style="243" customWidth="1"/>
    <col min="11" max="11" width="28.85546875" style="243" customWidth="1"/>
    <col min="12" max="12" width="73.85546875" style="243" customWidth="1"/>
    <col min="13" max="13" width="21.28515625" style="243" customWidth="1"/>
    <col min="14" max="50" width="8.85546875" style="252"/>
    <col min="51" max="16384" width="8.85546875" style="243"/>
  </cols>
  <sheetData>
    <row r="1" spans="1:50" s="216" customFormat="1" ht="13.5" thickBot="1" x14ac:dyDescent="0.25">
      <c r="A1" s="244" t="s">
        <v>570</v>
      </c>
      <c r="B1" s="245"/>
      <c r="C1" s="246"/>
      <c r="D1" s="246"/>
      <c r="E1" s="246"/>
      <c r="F1" s="247"/>
      <c r="G1" s="247"/>
      <c r="H1" s="246"/>
      <c r="I1" s="247"/>
      <c r="J1" s="246"/>
      <c r="K1" s="246"/>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row>
    <row r="2" spans="1:50" ht="57.6" customHeight="1" thickBot="1" x14ac:dyDescent="0.25">
      <c r="A2" s="217" t="s">
        <v>194</v>
      </c>
      <c r="B2" s="218" t="s">
        <v>68</v>
      </c>
      <c r="C2" s="249" t="s">
        <v>188</v>
      </c>
      <c r="D2" s="249" t="s">
        <v>88</v>
      </c>
      <c r="E2" s="249" t="s">
        <v>89</v>
      </c>
      <c r="F2" s="250" t="s">
        <v>57</v>
      </c>
      <c r="G2" s="250" t="s">
        <v>457</v>
      </c>
      <c r="H2" s="249" t="s">
        <v>193</v>
      </c>
      <c r="I2" s="250" t="s">
        <v>70</v>
      </c>
      <c r="J2" s="249" t="s">
        <v>175</v>
      </c>
      <c r="K2" s="430" t="s">
        <v>548</v>
      </c>
      <c r="L2" s="252"/>
      <c r="M2" s="252"/>
      <c r="AV2" s="243"/>
      <c r="AW2" s="243"/>
      <c r="AX2" s="243"/>
    </row>
    <row r="3" spans="1:50" s="416" customFormat="1" ht="102" x14ac:dyDescent="0.25">
      <c r="A3" s="222" t="s">
        <v>454</v>
      </c>
      <c r="B3" s="223" t="s">
        <v>524</v>
      </c>
      <c r="C3" s="220" t="s">
        <v>94</v>
      </c>
      <c r="D3" s="225">
        <v>43196</v>
      </c>
      <c r="E3" s="225">
        <v>43936</v>
      </c>
      <c r="F3" s="414" t="s">
        <v>455</v>
      </c>
      <c r="G3" s="224" t="s">
        <v>9</v>
      </c>
      <c r="H3" s="228" t="s">
        <v>9</v>
      </c>
      <c r="I3" s="321" t="s">
        <v>456</v>
      </c>
      <c r="J3" s="228">
        <v>300000</v>
      </c>
      <c r="K3" s="264" t="s">
        <v>568</v>
      </c>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c r="AL3" s="415"/>
      <c r="AM3" s="415"/>
      <c r="AN3" s="415"/>
      <c r="AO3" s="415"/>
      <c r="AP3" s="415"/>
      <c r="AQ3" s="415"/>
      <c r="AR3" s="415"/>
      <c r="AS3" s="415"/>
      <c r="AT3" s="415"/>
      <c r="AU3" s="415"/>
    </row>
    <row r="4" spans="1:50" s="252" customFormat="1" x14ac:dyDescent="0.2"/>
    <row r="5" spans="1:50" s="240" customFormat="1" x14ac:dyDescent="0.2"/>
    <row r="6" spans="1:50" s="240" customFormat="1" x14ac:dyDescent="0.2">
      <c r="A6" s="241"/>
      <c r="I6" s="252"/>
      <c r="J6" s="252"/>
      <c r="K6" s="252"/>
      <c r="L6" s="252"/>
      <c r="M6" s="252"/>
    </row>
    <row r="7" spans="1:50" s="240" customFormat="1" x14ac:dyDescent="0.2">
      <c r="A7" s="241"/>
      <c r="L7" s="252"/>
    </row>
    <row r="8" spans="1:50" s="240" customFormat="1" x14ac:dyDescent="0.2">
      <c r="L8" s="252"/>
    </row>
    <row r="9" spans="1:50" s="240" customFormat="1" x14ac:dyDescent="0.2">
      <c r="A9" s="241"/>
      <c r="L9" s="252"/>
    </row>
    <row r="10" spans="1:50" s="240" customFormat="1" x14ac:dyDescent="0.2">
      <c r="L10" s="252"/>
    </row>
    <row r="11" spans="1:50" s="240" customFormat="1" x14ac:dyDescent="0.2">
      <c r="L11" s="252"/>
    </row>
    <row r="12" spans="1:50" s="240" customFormat="1" x14ac:dyDescent="0.2">
      <c r="L12" s="252"/>
    </row>
    <row r="13" spans="1:50" s="240" customFormat="1" x14ac:dyDescent="0.2">
      <c r="P13" s="252"/>
    </row>
    <row r="14" spans="1:50" s="240" customFormat="1" x14ac:dyDescent="0.2">
      <c r="P14" s="252"/>
    </row>
    <row r="15" spans="1:50" s="252" customFormat="1" x14ac:dyDescent="0.2">
      <c r="A15" s="257" t="s">
        <v>276</v>
      </c>
      <c r="B15" s="544" t="s">
        <v>569</v>
      </c>
      <c r="C15" s="544"/>
      <c r="D15" s="544"/>
      <c r="E15" s="544"/>
      <c r="F15" s="544"/>
      <c r="G15" s="544"/>
      <c r="H15" s="544"/>
      <c r="I15" s="544"/>
      <c r="J15" s="544"/>
      <c r="K15" s="544"/>
      <c r="L15" s="544"/>
    </row>
    <row r="16" spans="1:50" s="252" customFormat="1" x14ac:dyDescent="0.2">
      <c r="B16" s="544"/>
      <c r="C16" s="544"/>
      <c r="D16" s="544"/>
      <c r="E16" s="544"/>
      <c r="F16" s="544"/>
      <c r="G16" s="544"/>
      <c r="H16" s="544"/>
      <c r="I16" s="544"/>
      <c r="J16" s="544"/>
      <c r="K16" s="544"/>
      <c r="L16" s="544"/>
    </row>
    <row r="17" spans="2:13" s="252" customFormat="1" x14ac:dyDescent="0.2">
      <c r="B17" s="544"/>
      <c r="C17" s="544"/>
      <c r="D17" s="544"/>
      <c r="E17" s="544"/>
      <c r="F17" s="544"/>
      <c r="G17" s="544"/>
      <c r="H17" s="544"/>
      <c r="I17" s="544"/>
      <c r="J17" s="544"/>
      <c r="K17" s="544"/>
      <c r="L17" s="544"/>
    </row>
    <row r="18" spans="2:13" s="252" customFormat="1" x14ac:dyDescent="0.2">
      <c r="I18" s="240"/>
      <c r="J18" s="240"/>
      <c r="K18" s="240"/>
      <c r="M18" s="240"/>
    </row>
    <row r="19" spans="2:13" s="252" customFormat="1" x14ac:dyDescent="0.2">
      <c r="I19" s="240"/>
      <c r="J19" s="240"/>
      <c r="K19" s="240"/>
      <c r="M19" s="240"/>
    </row>
    <row r="20" spans="2:13" s="252" customFormat="1" x14ac:dyDescent="0.2"/>
    <row r="21" spans="2:13" s="252" customFormat="1" x14ac:dyDescent="0.2"/>
    <row r="22" spans="2:13" s="252" customFormat="1" x14ac:dyDescent="0.2"/>
    <row r="23" spans="2:13" s="252" customFormat="1" x14ac:dyDescent="0.2"/>
    <row r="24" spans="2:13" s="252" customFormat="1" x14ac:dyDescent="0.2"/>
    <row r="25" spans="2:13" s="252" customFormat="1" x14ac:dyDescent="0.2"/>
    <row r="26" spans="2:13" s="252" customFormat="1" x14ac:dyDescent="0.2"/>
    <row r="27" spans="2:13" s="252" customFormat="1" x14ac:dyDescent="0.2"/>
    <row r="28" spans="2:13" s="252" customFormat="1" x14ac:dyDescent="0.2"/>
    <row r="29" spans="2:13" s="252" customFormat="1" x14ac:dyDescent="0.2"/>
    <row r="30" spans="2:13" s="252" customFormat="1" x14ac:dyDescent="0.2"/>
    <row r="31" spans="2:13" s="252" customFormat="1" x14ac:dyDescent="0.2"/>
    <row r="32" spans="2:13" s="252" customFormat="1" x14ac:dyDescent="0.2"/>
    <row r="33" s="252" customFormat="1" x14ac:dyDescent="0.2"/>
    <row r="34" s="252" customFormat="1" x14ac:dyDescent="0.2"/>
    <row r="35" s="252" customFormat="1" x14ac:dyDescent="0.2"/>
    <row r="36" s="252" customFormat="1" x14ac:dyDescent="0.2"/>
    <row r="37" s="252" customFormat="1" x14ac:dyDescent="0.2"/>
    <row r="38" s="252" customFormat="1" x14ac:dyDescent="0.2"/>
    <row r="39" s="252" customFormat="1" x14ac:dyDescent="0.2"/>
    <row r="40" s="252" customFormat="1" x14ac:dyDescent="0.2"/>
    <row r="41" s="252" customFormat="1" x14ac:dyDescent="0.2"/>
    <row r="42" s="252" customFormat="1" x14ac:dyDescent="0.2"/>
    <row r="43" s="252" customFormat="1" x14ac:dyDescent="0.2"/>
    <row r="44" s="252" customFormat="1" x14ac:dyDescent="0.2"/>
    <row r="45" s="252" customFormat="1" x14ac:dyDescent="0.2"/>
    <row r="46" s="252" customFormat="1" x14ac:dyDescent="0.2"/>
    <row r="47" s="252" customFormat="1" x14ac:dyDescent="0.2"/>
    <row r="48" s="252" customFormat="1" x14ac:dyDescent="0.2"/>
    <row r="49" s="252" customFormat="1" x14ac:dyDescent="0.2"/>
    <row r="50" s="252" customFormat="1" x14ac:dyDescent="0.2"/>
    <row r="51" s="252" customFormat="1" x14ac:dyDescent="0.2"/>
    <row r="52" s="252" customFormat="1" x14ac:dyDescent="0.2"/>
    <row r="53" s="252" customFormat="1" x14ac:dyDescent="0.2"/>
    <row r="54" s="252" customFormat="1" x14ac:dyDescent="0.2"/>
    <row r="55" s="252" customFormat="1" x14ac:dyDescent="0.2"/>
    <row r="56" s="252" customFormat="1" x14ac:dyDescent="0.2"/>
    <row r="57" s="252" customFormat="1" x14ac:dyDescent="0.2"/>
    <row r="58" s="252" customFormat="1" x14ac:dyDescent="0.2"/>
    <row r="59" s="252" customFormat="1" x14ac:dyDescent="0.2"/>
    <row r="60" s="252" customFormat="1" x14ac:dyDescent="0.2"/>
    <row r="61" s="252" customFormat="1" x14ac:dyDescent="0.2"/>
    <row r="62" s="252" customFormat="1" x14ac:dyDescent="0.2"/>
    <row r="63" s="252" customFormat="1" x14ac:dyDescent="0.2"/>
    <row r="64" s="252" customFormat="1" x14ac:dyDescent="0.2"/>
    <row r="65" s="252" customFormat="1" x14ac:dyDescent="0.2"/>
    <row r="66" s="252" customFormat="1" x14ac:dyDescent="0.2"/>
    <row r="67" s="252" customFormat="1" x14ac:dyDescent="0.2"/>
    <row r="68" s="252" customFormat="1" x14ac:dyDescent="0.2"/>
    <row r="69" s="252" customFormat="1" x14ac:dyDescent="0.2"/>
    <row r="70" s="252" customFormat="1" x14ac:dyDescent="0.2"/>
    <row r="71" s="252" customFormat="1" x14ac:dyDescent="0.2"/>
    <row r="72" s="252" customFormat="1" x14ac:dyDescent="0.2"/>
    <row r="73" s="252" customFormat="1" x14ac:dyDescent="0.2"/>
    <row r="74" s="252" customFormat="1" x14ac:dyDescent="0.2"/>
    <row r="75" s="252" customFormat="1" x14ac:dyDescent="0.2"/>
    <row r="76" s="252" customFormat="1" x14ac:dyDescent="0.2"/>
    <row r="77" s="252" customFormat="1" x14ac:dyDescent="0.2"/>
    <row r="78" s="252" customFormat="1" x14ac:dyDescent="0.2"/>
    <row r="79" s="252" customFormat="1" x14ac:dyDescent="0.2"/>
    <row r="80" s="252" customFormat="1" x14ac:dyDescent="0.2"/>
    <row r="81" s="252" customFormat="1" x14ac:dyDescent="0.2"/>
    <row r="82" s="252" customFormat="1" x14ac:dyDescent="0.2"/>
    <row r="83" s="252" customFormat="1" x14ac:dyDescent="0.2"/>
    <row r="84" s="252" customFormat="1" x14ac:dyDescent="0.2"/>
    <row r="85" s="252" customFormat="1" x14ac:dyDescent="0.2"/>
    <row r="86" s="252" customFormat="1" x14ac:dyDescent="0.2"/>
    <row r="87" s="252" customFormat="1" x14ac:dyDescent="0.2"/>
    <row r="88" s="252" customFormat="1" x14ac:dyDescent="0.2"/>
    <row r="89" s="252" customFormat="1" x14ac:dyDescent="0.2"/>
    <row r="90" s="252" customFormat="1" x14ac:dyDescent="0.2"/>
    <row r="91" s="252" customFormat="1" x14ac:dyDescent="0.2"/>
    <row r="92" s="252" customFormat="1" x14ac:dyDescent="0.2"/>
    <row r="93" s="252" customFormat="1" x14ac:dyDescent="0.2"/>
    <row r="94" s="252" customFormat="1" x14ac:dyDescent="0.2"/>
    <row r="95" s="252" customFormat="1" x14ac:dyDescent="0.2"/>
    <row r="96" s="252" customFormat="1" x14ac:dyDescent="0.2"/>
    <row r="97" s="252" customFormat="1" x14ac:dyDescent="0.2"/>
    <row r="98" s="252" customFormat="1" x14ac:dyDescent="0.2"/>
    <row r="99" s="252" customFormat="1" x14ac:dyDescent="0.2"/>
    <row r="100" s="252" customFormat="1" x14ac:dyDescent="0.2"/>
    <row r="101" s="252" customFormat="1" x14ac:dyDescent="0.2"/>
    <row r="102" s="252" customFormat="1" x14ac:dyDescent="0.2"/>
    <row r="103" s="252" customFormat="1" x14ac:dyDescent="0.2"/>
    <row r="104" s="252" customFormat="1" x14ac:dyDescent="0.2"/>
    <row r="105" s="252" customFormat="1" x14ac:dyDescent="0.2"/>
    <row r="106" s="252" customFormat="1" x14ac:dyDescent="0.2"/>
    <row r="107" s="252" customFormat="1" x14ac:dyDescent="0.2"/>
    <row r="108" s="252" customFormat="1" x14ac:dyDescent="0.2"/>
    <row r="109" s="252" customFormat="1" x14ac:dyDescent="0.2"/>
    <row r="110" s="252" customFormat="1" x14ac:dyDescent="0.2"/>
    <row r="111" s="252" customFormat="1" x14ac:dyDescent="0.2"/>
    <row r="112" s="252" customFormat="1" x14ac:dyDescent="0.2"/>
    <row r="113" s="252" customFormat="1" x14ac:dyDescent="0.2"/>
    <row r="114" s="252" customFormat="1" x14ac:dyDescent="0.2"/>
    <row r="115" s="252" customFormat="1" x14ac:dyDescent="0.2"/>
    <row r="116" s="252" customFormat="1" x14ac:dyDescent="0.2"/>
    <row r="117" s="252" customFormat="1" x14ac:dyDescent="0.2"/>
    <row r="118" s="252" customFormat="1" x14ac:dyDescent="0.2"/>
    <row r="119" s="252" customFormat="1" x14ac:dyDescent="0.2"/>
    <row r="120" s="252" customFormat="1" x14ac:dyDescent="0.2"/>
    <row r="121" s="252" customFormat="1" x14ac:dyDescent="0.2"/>
    <row r="122" s="252" customFormat="1" x14ac:dyDescent="0.2"/>
    <row r="123" s="252" customFormat="1" x14ac:dyDescent="0.2"/>
    <row r="124" s="252" customFormat="1" x14ac:dyDescent="0.2"/>
    <row r="125" s="252" customFormat="1" x14ac:dyDescent="0.2"/>
    <row r="126" s="252" customFormat="1" x14ac:dyDescent="0.2"/>
    <row r="127" s="252" customFormat="1" x14ac:dyDescent="0.2"/>
    <row r="128" s="252" customFormat="1" x14ac:dyDescent="0.2"/>
    <row r="129" s="252" customFormat="1" x14ac:dyDescent="0.2"/>
    <row r="130" s="252" customFormat="1" x14ac:dyDescent="0.2"/>
    <row r="131" s="252" customFormat="1" x14ac:dyDescent="0.2"/>
    <row r="132" s="252" customFormat="1" x14ac:dyDescent="0.2"/>
    <row r="133" s="252" customFormat="1" x14ac:dyDescent="0.2"/>
    <row r="134" s="252" customFormat="1" x14ac:dyDescent="0.2"/>
    <row r="135" s="252" customFormat="1" x14ac:dyDescent="0.2"/>
    <row r="136" s="252" customFormat="1" x14ac:dyDescent="0.2"/>
    <row r="137" s="252" customFormat="1" x14ac:dyDescent="0.2"/>
    <row r="138" s="252" customFormat="1" x14ac:dyDescent="0.2"/>
    <row r="139" s="252" customFormat="1" x14ac:dyDescent="0.2"/>
    <row r="140" s="252" customFormat="1" x14ac:dyDescent="0.2"/>
    <row r="141" s="252" customFormat="1" x14ac:dyDescent="0.2"/>
    <row r="142" s="252" customFormat="1" x14ac:dyDescent="0.2"/>
    <row r="143" s="252" customFormat="1" x14ac:dyDescent="0.2"/>
    <row r="144" s="252" customFormat="1" x14ac:dyDescent="0.2"/>
    <row r="145" s="252" customFormat="1" x14ac:dyDescent="0.2"/>
    <row r="146" s="252" customFormat="1" x14ac:dyDescent="0.2"/>
    <row r="147" s="252" customFormat="1" x14ac:dyDescent="0.2"/>
    <row r="148" s="252" customFormat="1" x14ac:dyDescent="0.2"/>
    <row r="149" s="252" customFormat="1" x14ac:dyDescent="0.2"/>
    <row r="150" s="252" customFormat="1" x14ac:dyDescent="0.2"/>
    <row r="151" s="252" customFormat="1" x14ac:dyDescent="0.2"/>
    <row r="152" s="252" customFormat="1" x14ac:dyDescent="0.2"/>
    <row r="153" s="252" customFormat="1" x14ac:dyDescent="0.2"/>
    <row r="154" s="252" customFormat="1" x14ac:dyDescent="0.2"/>
    <row r="155" s="252" customFormat="1" x14ac:dyDescent="0.2"/>
    <row r="156" s="252" customFormat="1" x14ac:dyDescent="0.2"/>
    <row r="157" s="252" customFormat="1" x14ac:dyDescent="0.2"/>
    <row r="158" s="252" customFormat="1" x14ac:dyDescent="0.2"/>
    <row r="159" s="252" customFormat="1" x14ac:dyDescent="0.2"/>
    <row r="160" s="252" customFormat="1" x14ac:dyDescent="0.2"/>
    <row r="161" s="252" customFormat="1" x14ac:dyDescent="0.2"/>
    <row r="162" s="252" customFormat="1" x14ac:dyDescent="0.2"/>
    <row r="163" s="252" customFormat="1" x14ac:dyDescent="0.2"/>
    <row r="164" s="252" customFormat="1" x14ac:dyDescent="0.2"/>
    <row r="165" s="252" customFormat="1" x14ac:dyDescent="0.2"/>
    <row r="166" s="252" customFormat="1" x14ac:dyDescent="0.2"/>
    <row r="167" s="252" customFormat="1" x14ac:dyDescent="0.2"/>
    <row r="168" s="252" customFormat="1" x14ac:dyDescent="0.2"/>
    <row r="169" s="252" customFormat="1" x14ac:dyDescent="0.2"/>
    <row r="170" s="252" customFormat="1" x14ac:dyDescent="0.2"/>
    <row r="171" s="252" customFormat="1" x14ac:dyDescent="0.2"/>
    <row r="172" s="252" customFormat="1" x14ac:dyDescent="0.2"/>
    <row r="173" s="252" customFormat="1" x14ac:dyDescent="0.2"/>
    <row r="174" s="252" customFormat="1" x14ac:dyDescent="0.2"/>
    <row r="175" s="252" customFormat="1" x14ac:dyDescent="0.2"/>
    <row r="176" s="252" customFormat="1" x14ac:dyDescent="0.2"/>
    <row r="177" s="252" customFormat="1" x14ac:dyDescent="0.2"/>
    <row r="178" s="252" customFormat="1" x14ac:dyDescent="0.2"/>
    <row r="179" s="252" customFormat="1" x14ac:dyDescent="0.2"/>
    <row r="180" s="252" customFormat="1" x14ac:dyDescent="0.2"/>
    <row r="181" s="252" customFormat="1" x14ac:dyDescent="0.2"/>
    <row r="182" s="252" customFormat="1" x14ac:dyDescent="0.2"/>
    <row r="183" s="252" customFormat="1" x14ac:dyDescent="0.2"/>
    <row r="184" s="252" customFormat="1" x14ac:dyDescent="0.2"/>
    <row r="185" s="252" customFormat="1" x14ac:dyDescent="0.2"/>
    <row r="186" s="252" customFormat="1" x14ac:dyDescent="0.2"/>
    <row r="187" s="252" customFormat="1" x14ac:dyDescent="0.2"/>
    <row r="188" s="252" customFormat="1" x14ac:dyDescent="0.2"/>
    <row r="189" s="252" customFormat="1" x14ac:dyDescent="0.2"/>
    <row r="190" s="252" customFormat="1" x14ac:dyDescent="0.2"/>
    <row r="191" s="252" customFormat="1" x14ac:dyDescent="0.2"/>
    <row r="192" s="252" customFormat="1" x14ac:dyDescent="0.2"/>
    <row r="193" s="252" customFormat="1" x14ac:dyDescent="0.2"/>
    <row r="194" s="252" customFormat="1" x14ac:dyDescent="0.2"/>
    <row r="195" s="252" customFormat="1" x14ac:dyDescent="0.2"/>
    <row r="196" s="252" customFormat="1" x14ac:dyDescent="0.2"/>
    <row r="197" s="252" customFormat="1" x14ac:dyDescent="0.2"/>
    <row r="198" s="252" customFormat="1" x14ac:dyDescent="0.2"/>
    <row r="199" s="252" customFormat="1" x14ac:dyDescent="0.2"/>
    <row r="200" s="252" customFormat="1" x14ac:dyDescent="0.2"/>
    <row r="201" s="252" customFormat="1" x14ac:dyDescent="0.2"/>
    <row r="202" s="252" customFormat="1" x14ac:dyDescent="0.2"/>
    <row r="203" s="252" customFormat="1" x14ac:dyDescent="0.2"/>
    <row r="204" s="252" customFormat="1" x14ac:dyDescent="0.2"/>
    <row r="205" s="252" customFormat="1" x14ac:dyDescent="0.2"/>
    <row r="206" s="252" customFormat="1" x14ac:dyDescent="0.2"/>
    <row r="207" s="252" customFormat="1" x14ac:dyDescent="0.2"/>
    <row r="208" s="252" customFormat="1" x14ac:dyDescent="0.2"/>
    <row r="209" s="252" customFormat="1" x14ac:dyDescent="0.2"/>
    <row r="210" s="252" customFormat="1" x14ac:dyDescent="0.2"/>
    <row r="211" s="252" customFormat="1" x14ac:dyDescent="0.2"/>
    <row r="212" s="252" customFormat="1" x14ac:dyDescent="0.2"/>
    <row r="213" s="252" customFormat="1" x14ac:dyDescent="0.2"/>
    <row r="214" s="252" customFormat="1" x14ac:dyDescent="0.2"/>
    <row r="215" s="252" customFormat="1" x14ac:dyDescent="0.2"/>
    <row r="216" s="252" customFormat="1" x14ac:dyDescent="0.2"/>
    <row r="217" s="252" customFormat="1" x14ac:dyDescent="0.2"/>
    <row r="218" s="252" customFormat="1" x14ac:dyDescent="0.2"/>
    <row r="219" s="252" customFormat="1" x14ac:dyDescent="0.2"/>
    <row r="220" s="252" customFormat="1" x14ac:dyDescent="0.2"/>
    <row r="221" s="252" customFormat="1" x14ac:dyDescent="0.2"/>
    <row r="222" s="252" customFormat="1" x14ac:dyDescent="0.2"/>
    <row r="223" s="252" customFormat="1" x14ac:dyDescent="0.2"/>
    <row r="224" s="252" customFormat="1" x14ac:dyDescent="0.2"/>
    <row r="225" s="252" customFormat="1" x14ac:dyDescent="0.2"/>
    <row r="226" s="252" customFormat="1" x14ac:dyDescent="0.2"/>
    <row r="227" s="252" customFormat="1" x14ac:dyDescent="0.2"/>
    <row r="228" s="252" customFormat="1" x14ac:dyDescent="0.2"/>
    <row r="229" s="252" customFormat="1" x14ac:dyDescent="0.2"/>
    <row r="230" s="252" customFormat="1" x14ac:dyDescent="0.2"/>
    <row r="231" s="252" customFormat="1" x14ac:dyDescent="0.2"/>
    <row r="232" s="252" customFormat="1" x14ac:dyDescent="0.2"/>
    <row r="233" s="252" customFormat="1" x14ac:dyDescent="0.2"/>
    <row r="234" s="252" customFormat="1" x14ac:dyDescent="0.2"/>
    <row r="235" s="252" customFormat="1" x14ac:dyDescent="0.2"/>
    <row r="236" s="252" customFormat="1" x14ac:dyDescent="0.2"/>
    <row r="237" s="252" customFormat="1" x14ac:dyDescent="0.2"/>
    <row r="238" s="252" customFormat="1" x14ac:dyDescent="0.2"/>
    <row r="239" s="252" customFormat="1" x14ac:dyDescent="0.2"/>
    <row r="240" s="252" customFormat="1" x14ac:dyDescent="0.2"/>
    <row r="241" s="252" customFormat="1" x14ac:dyDescent="0.2"/>
    <row r="242" s="252" customFormat="1" x14ac:dyDescent="0.2"/>
    <row r="243" s="252" customFormat="1" x14ac:dyDescent="0.2"/>
    <row r="244" s="252" customFormat="1" x14ac:dyDescent="0.2"/>
    <row r="245" s="252" customFormat="1" x14ac:dyDescent="0.2"/>
    <row r="246" s="252" customFormat="1" x14ac:dyDescent="0.2"/>
    <row r="247" s="252" customFormat="1" x14ac:dyDescent="0.2"/>
    <row r="248" s="252" customFormat="1" x14ac:dyDescent="0.2"/>
    <row r="249" s="252" customFormat="1" x14ac:dyDescent="0.2"/>
    <row r="250" s="252" customFormat="1" x14ac:dyDescent="0.2"/>
    <row r="251" s="252" customFormat="1" x14ac:dyDescent="0.2"/>
    <row r="252" s="252" customFormat="1" x14ac:dyDescent="0.2"/>
    <row r="253" s="252" customFormat="1" x14ac:dyDescent="0.2"/>
    <row r="254" s="252" customFormat="1" x14ac:dyDescent="0.2"/>
    <row r="255" s="252" customFormat="1" x14ac:dyDescent="0.2"/>
    <row r="256" s="252" customFormat="1" x14ac:dyDescent="0.2"/>
    <row r="257" s="252" customFormat="1" x14ac:dyDescent="0.2"/>
    <row r="258" s="252" customFormat="1" x14ac:dyDescent="0.2"/>
    <row r="259" s="252" customFormat="1" x14ac:dyDescent="0.2"/>
    <row r="260" s="252" customFormat="1" x14ac:dyDescent="0.2"/>
    <row r="261" s="252" customFormat="1" x14ac:dyDescent="0.2"/>
    <row r="262" s="252" customFormat="1" x14ac:dyDescent="0.2"/>
    <row r="263" s="252" customFormat="1" x14ac:dyDescent="0.2"/>
    <row r="264" s="252" customFormat="1" x14ac:dyDescent="0.2"/>
    <row r="265" s="252" customFormat="1" x14ac:dyDescent="0.2"/>
    <row r="266" s="252" customFormat="1" x14ac:dyDescent="0.2"/>
    <row r="267" s="252" customFormat="1" x14ac:dyDescent="0.2"/>
    <row r="268" s="252" customFormat="1" x14ac:dyDescent="0.2"/>
    <row r="269" s="252" customFormat="1" x14ac:dyDescent="0.2"/>
    <row r="270" s="252" customFormat="1" x14ac:dyDescent="0.2"/>
    <row r="271" s="252" customFormat="1" x14ac:dyDescent="0.2"/>
    <row r="272" s="252" customFormat="1" x14ac:dyDescent="0.2"/>
    <row r="273" s="252" customFormat="1" x14ac:dyDescent="0.2"/>
    <row r="274" s="252" customFormat="1" x14ac:dyDescent="0.2"/>
    <row r="275" s="252" customFormat="1" x14ac:dyDescent="0.2"/>
    <row r="276" s="252" customFormat="1" x14ac:dyDescent="0.2"/>
    <row r="277" s="252" customFormat="1" x14ac:dyDescent="0.2"/>
    <row r="278" s="252" customFormat="1" x14ac:dyDescent="0.2"/>
  </sheetData>
  <mergeCells count="1">
    <mergeCell ref="B15:L17"/>
  </mergeCells>
  <pageMargins left="0.7" right="0.7" top="0.75" bottom="0.75" header="0.3" footer="0.3"/>
  <pageSetup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tabColor rgb="FFFF7C80"/>
  </sheetPr>
  <dimension ref="A1:AB292"/>
  <sheetViews>
    <sheetView zoomScaleNormal="100" workbookViewId="0">
      <selection activeCell="D25" sqref="D25"/>
    </sheetView>
  </sheetViews>
  <sheetFormatPr defaultColWidth="8.85546875" defaultRowHeight="12.75" x14ac:dyDescent="0.2"/>
  <cols>
    <col min="1" max="1" width="17.7109375" style="243" customWidth="1"/>
    <col min="2" max="2" width="13.7109375" style="243" customWidth="1"/>
    <col min="3" max="3" width="16.42578125" style="243" bestFit="1" customWidth="1"/>
    <col min="4" max="5" width="13.28515625" style="243" customWidth="1"/>
    <col min="6" max="6" width="20.85546875" style="243" customWidth="1"/>
    <col min="7" max="7" width="26.28515625" style="243" customWidth="1"/>
    <col min="8" max="8" width="16.85546875" style="243" customWidth="1"/>
    <col min="9" max="9" width="44.42578125" style="243" customWidth="1"/>
    <col min="10" max="10" width="20.42578125" style="243" bestFit="1" customWidth="1"/>
    <col min="11" max="11" width="22.140625" style="243" customWidth="1"/>
    <col min="12" max="12" width="73.85546875" style="243" customWidth="1"/>
    <col min="13" max="13" width="28" style="243" customWidth="1"/>
    <col min="14" max="28" width="8.85546875" style="252"/>
    <col min="29" max="16384" width="8.85546875" style="243"/>
  </cols>
  <sheetData>
    <row r="1" spans="1:28" s="216" customFormat="1" ht="13.5" thickBot="1" x14ac:dyDescent="0.25">
      <c r="A1" s="244" t="s">
        <v>576</v>
      </c>
      <c r="B1" s="245"/>
      <c r="C1" s="246"/>
      <c r="D1" s="246"/>
      <c r="E1" s="246"/>
      <c r="F1" s="247"/>
      <c r="G1" s="247"/>
      <c r="H1" s="246"/>
      <c r="I1" s="247"/>
      <c r="J1" s="246"/>
      <c r="K1" s="295"/>
      <c r="L1" s="240"/>
      <c r="M1" s="240"/>
      <c r="N1" s="240"/>
      <c r="O1" s="240"/>
      <c r="P1" s="240"/>
      <c r="Q1" s="240"/>
      <c r="R1" s="240"/>
      <c r="S1" s="240"/>
      <c r="T1" s="240"/>
      <c r="U1" s="240"/>
      <c r="V1" s="240"/>
      <c r="W1" s="240"/>
      <c r="X1" s="240"/>
      <c r="Y1" s="240"/>
    </row>
    <row r="2" spans="1:28" ht="64.5" thickBot="1" x14ac:dyDescent="0.25">
      <c r="A2" s="217" t="s">
        <v>194</v>
      </c>
      <c r="B2" s="218" t="s">
        <v>68</v>
      </c>
      <c r="C2" s="249" t="s">
        <v>188</v>
      </c>
      <c r="D2" s="249" t="s">
        <v>88</v>
      </c>
      <c r="E2" s="249" t="s">
        <v>89</v>
      </c>
      <c r="F2" s="250" t="s">
        <v>57</v>
      </c>
      <c r="G2" s="250" t="s">
        <v>457</v>
      </c>
      <c r="H2" s="249" t="s">
        <v>193</v>
      </c>
      <c r="I2" s="250" t="s">
        <v>70</v>
      </c>
      <c r="J2" s="251" t="s">
        <v>175</v>
      </c>
      <c r="K2" s="252"/>
      <c r="L2" s="252"/>
      <c r="M2" s="252"/>
      <c r="Z2" s="243"/>
      <c r="AA2" s="243"/>
      <c r="AB2" s="243"/>
    </row>
    <row r="3" spans="1:28" s="416" customFormat="1" ht="63.75" x14ac:dyDescent="0.25">
      <c r="A3" s="222" t="s">
        <v>242</v>
      </c>
      <c r="B3" s="223" t="s">
        <v>467</v>
      </c>
      <c r="C3" s="220" t="s">
        <v>94</v>
      </c>
      <c r="D3" s="225">
        <v>43101</v>
      </c>
      <c r="E3" s="225">
        <v>44926</v>
      </c>
      <c r="F3" s="414" t="s">
        <v>49</v>
      </c>
      <c r="G3" s="224" t="s">
        <v>203</v>
      </c>
      <c r="H3" s="228">
        <v>16000000</v>
      </c>
      <c r="I3" s="321" t="s">
        <v>477</v>
      </c>
      <c r="J3" s="228">
        <v>0</v>
      </c>
      <c r="K3" s="415"/>
      <c r="L3" s="415"/>
      <c r="M3" s="415"/>
      <c r="N3" s="415"/>
      <c r="O3" s="415"/>
      <c r="P3" s="415"/>
      <c r="Q3" s="415"/>
      <c r="R3" s="415"/>
      <c r="S3" s="415"/>
      <c r="T3" s="415"/>
      <c r="U3" s="415"/>
      <c r="V3" s="415"/>
      <c r="W3" s="415"/>
      <c r="X3" s="415"/>
      <c r="Y3" s="415"/>
    </row>
    <row r="4" spans="1:28" s="252" customFormat="1" x14ac:dyDescent="0.2"/>
    <row r="5" spans="1:28" s="240" customFormat="1" x14ac:dyDescent="0.2"/>
    <row r="6" spans="1:28" s="240" customFormat="1" x14ac:dyDescent="0.2">
      <c r="A6" s="241" t="s">
        <v>243</v>
      </c>
      <c r="I6" s="252"/>
      <c r="J6" s="252"/>
      <c r="K6" s="252"/>
      <c r="L6" s="252"/>
      <c r="M6" s="252"/>
    </row>
    <row r="7" spans="1:28" s="240" customFormat="1" x14ac:dyDescent="0.2">
      <c r="A7" s="241"/>
    </row>
    <row r="8" spans="1:28" s="240" customFormat="1" x14ac:dyDescent="0.2">
      <c r="A8" s="241" t="s">
        <v>450</v>
      </c>
    </row>
    <row r="9" spans="1:28" s="240" customFormat="1" x14ac:dyDescent="0.2">
      <c r="A9" s="241" t="s">
        <v>451</v>
      </c>
    </row>
    <row r="10" spans="1:28" s="240" customFormat="1" x14ac:dyDescent="0.2"/>
    <row r="11" spans="1:28" s="240" customFormat="1" x14ac:dyDescent="0.2">
      <c r="A11" s="241" t="s">
        <v>511</v>
      </c>
    </row>
    <row r="12" spans="1:28" s="240" customFormat="1" x14ac:dyDescent="0.2">
      <c r="A12" s="241" t="s">
        <v>512</v>
      </c>
      <c r="H12" s="294">
        <f>G21/100</f>
        <v>186112.82</v>
      </c>
    </row>
    <row r="13" spans="1:28" s="240" customFormat="1" x14ac:dyDescent="0.2">
      <c r="A13" s="241" t="s">
        <v>513</v>
      </c>
      <c r="H13" s="294">
        <f>H12*0.497655</f>
        <v>92619.975437100002</v>
      </c>
      <c r="P13" s="252"/>
    </row>
    <row r="14" spans="1:28" s="240" customFormat="1" x14ac:dyDescent="0.2">
      <c r="A14" s="241" t="s">
        <v>514</v>
      </c>
      <c r="H14" s="294">
        <f>H13*0.5</f>
        <v>46309.987718550001</v>
      </c>
      <c r="P14" s="252"/>
    </row>
    <row r="15" spans="1:28" s="240" customFormat="1" x14ac:dyDescent="0.2">
      <c r="I15" s="294">
        <f>H14*3</f>
        <v>138929.96315565001</v>
      </c>
      <c r="P15" s="252"/>
    </row>
    <row r="16" spans="1:28" s="240" customFormat="1" ht="15" x14ac:dyDescent="0.25">
      <c r="A16" s="266" t="s">
        <v>245</v>
      </c>
      <c r="B16" s="397" t="s">
        <v>244</v>
      </c>
      <c r="C16" s="397" t="s">
        <v>507</v>
      </c>
      <c r="D16" s="397" t="s">
        <v>507</v>
      </c>
      <c r="E16" s="397" t="s">
        <v>507</v>
      </c>
      <c r="F16" s="266" t="s">
        <v>247</v>
      </c>
      <c r="G16" s="266" t="s">
        <v>516</v>
      </c>
      <c r="H16" s="266" t="s">
        <v>517</v>
      </c>
    </row>
    <row r="17" spans="1:13" s="240" customFormat="1" x14ac:dyDescent="0.2">
      <c r="A17" s="398">
        <v>2014</v>
      </c>
      <c r="B17" s="268">
        <v>18354091</v>
      </c>
      <c r="C17" s="268">
        <v>11600000</v>
      </c>
      <c r="D17" s="268">
        <v>0</v>
      </c>
      <c r="E17" s="268">
        <v>0</v>
      </c>
      <c r="F17" s="400">
        <f>SUM(B17:E17)</f>
        <v>29954091</v>
      </c>
      <c r="G17" s="268">
        <v>0</v>
      </c>
      <c r="H17" s="403" t="s">
        <v>518</v>
      </c>
    </row>
    <row r="18" spans="1:13" s="240" customFormat="1" x14ac:dyDescent="0.2">
      <c r="A18" s="399">
        <v>2015</v>
      </c>
      <c r="B18" s="268">
        <v>20644877</v>
      </c>
      <c r="C18" s="268">
        <v>11900000</v>
      </c>
      <c r="D18" s="268">
        <v>0</v>
      </c>
      <c r="E18" s="268">
        <v>0</v>
      </c>
      <c r="F18" s="401">
        <f t="shared" ref="F18:F22" si="0">SUM(B18:E18)</f>
        <v>32544877</v>
      </c>
      <c r="G18" s="268">
        <v>0</v>
      </c>
      <c r="H18" s="403" t="s">
        <v>518</v>
      </c>
    </row>
    <row r="19" spans="1:13" s="240" customFormat="1" x14ac:dyDescent="0.2">
      <c r="A19" s="399" t="s">
        <v>515</v>
      </c>
      <c r="B19" s="268">
        <v>20187526</v>
      </c>
      <c r="C19" s="268">
        <v>12100000</v>
      </c>
      <c r="D19" s="268">
        <v>0</v>
      </c>
      <c r="E19" s="268">
        <v>0</v>
      </c>
      <c r="F19" s="401">
        <f t="shared" si="0"/>
        <v>32287526</v>
      </c>
      <c r="G19" s="268">
        <v>0</v>
      </c>
      <c r="H19" s="403" t="s">
        <v>518</v>
      </c>
    </row>
    <row r="20" spans="1:13" s="240" customFormat="1" x14ac:dyDescent="0.2">
      <c r="A20" s="399">
        <v>2017</v>
      </c>
      <c r="B20" s="268">
        <v>24837240</v>
      </c>
      <c r="C20" s="268">
        <v>13657241</v>
      </c>
      <c r="D20" s="268">
        <v>0</v>
      </c>
      <c r="E20" s="268">
        <v>0</v>
      </c>
      <c r="F20" s="401">
        <f t="shared" si="0"/>
        <v>38494481</v>
      </c>
      <c r="G20" s="268">
        <f>F20-$F$19</f>
        <v>6206955</v>
      </c>
      <c r="H20" s="403" t="s">
        <v>518</v>
      </c>
    </row>
    <row r="21" spans="1:13" s="240" customFormat="1" x14ac:dyDescent="0.2">
      <c r="A21" s="399">
        <v>2018</v>
      </c>
      <c r="B21" s="268">
        <v>30206208</v>
      </c>
      <c r="C21" s="268">
        <v>0</v>
      </c>
      <c r="D21" s="268">
        <v>20692600</v>
      </c>
      <c r="E21" s="268">
        <v>0</v>
      </c>
      <c r="F21" s="401">
        <f t="shared" si="0"/>
        <v>50898808</v>
      </c>
      <c r="G21" s="268">
        <f>F21-$F$19</f>
        <v>18611282</v>
      </c>
      <c r="H21" s="403" t="s">
        <v>519</v>
      </c>
      <c r="I21" s="294">
        <f>G21/100</f>
        <v>186112.82</v>
      </c>
    </row>
    <row r="22" spans="1:13" s="240" customFormat="1" x14ac:dyDescent="0.2">
      <c r="A22" s="399">
        <v>2019</v>
      </c>
      <c r="B22" s="268"/>
      <c r="C22" s="268"/>
      <c r="D22" s="268"/>
      <c r="E22" s="268"/>
      <c r="F22" s="401">
        <f t="shared" si="0"/>
        <v>0</v>
      </c>
      <c r="G22" s="268"/>
      <c r="I22" s="294" t="e">
        <f>I21*#REF!</f>
        <v>#REF!</v>
      </c>
    </row>
    <row r="23" spans="1:13" s="240" customFormat="1" x14ac:dyDescent="0.2">
      <c r="G23" s="268"/>
    </row>
    <row r="24" spans="1:13" s="240" customFormat="1" x14ac:dyDescent="0.2">
      <c r="G24" s="268"/>
      <c r="H24" s="311" t="s">
        <v>314</v>
      </c>
      <c r="I24" s="312"/>
      <c r="J24" s="313"/>
    </row>
    <row r="25" spans="1:13" s="240" customFormat="1" x14ac:dyDescent="0.2">
      <c r="G25" s="268"/>
      <c r="H25" s="295" t="s">
        <v>434</v>
      </c>
      <c r="J25" s="315"/>
    </row>
    <row r="26" spans="1:13" s="240" customFormat="1" x14ac:dyDescent="0.2">
      <c r="H26" s="295" t="s">
        <v>435</v>
      </c>
      <c r="J26" s="315"/>
    </row>
    <row r="27" spans="1:13" s="240" customFormat="1" x14ac:dyDescent="0.2">
      <c r="H27" s="295" t="s">
        <v>436</v>
      </c>
      <c r="J27" s="315"/>
    </row>
    <row r="28" spans="1:13" s="240" customFormat="1" x14ac:dyDescent="0.2">
      <c r="H28" s="295" t="s">
        <v>437</v>
      </c>
      <c r="J28" s="315"/>
    </row>
    <row r="29" spans="1:13" s="252" customFormat="1" ht="13.9" customHeight="1" x14ac:dyDescent="0.2">
      <c r="A29" s="257" t="s">
        <v>276</v>
      </c>
      <c r="B29" s="402" t="s">
        <v>534</v>
      </c>
      <c r="C29" s="255"/>
      <c r="D29" s="255"/>
      <c r="E29" s="255"/>
      <c r="F29" s="255"/>
      <c r="G29" s="255"/>
      <c r="H29" s="295" t="s">
        <v>438</v>
      </c>
      <c r="I29" s="240"/>
      <c r="J29" s="315"/>
      <c r="K29" s="255"/>
      <c r="L29" s="255"/>
    </row>
    <row r="30" spans="1:13" s="252" customFormat="1" x14ac:dyDescent="0.2">
      <c r="B30" s="402" t="s">
        <v>523</v>
      </c>
      <c r="C30" s="255"/>
      <c r="D30" s="255"/>
      <c r="E30" s="255"/>
      <c r="F30" s="255"/>
      <c r="G30" s="255"/>
      <c r="H30" s="295" t="s">
        <v>439</v>
      </c>
      <c r="I30" s="240"/>
      <c r="J30" s="315"/>
      <c r="K30" s="255"/>
      <c r="L30" s="255"/>
    </row>
    <row r="31" spans="1:13" s="252" customFormat="1" x14ac:dyDescent="0.2">
      <c r="B31" s="255"/>
      <c r="C31" s="255"/>
      <c r="D31" s="255"/>
      <c r="E31" s="255"/>
      <c r="F31" s="255"/>
      <c r="G31" s="255"/>
      <c r="H31" s="295" t="s">
        <v>440</v>
      </c>
      <c r="I31" s="240"/>
      <c r="J31" s="315"/>
      <c r="K31" s="255"/>
      <c r="L31" s="255"/>
    </row>
    <row r="32" spans="1:13" s="252" customFormat="1" x14ac:dyDescent="0.2">
      <c r="H32" s="295" t="s">
        <v>441</v>
      </c>
      <c r="I32" s="240"/>
      <c r="J32" s="315"/>
      <c r="K32" s="240"/>
      <c r="M32" s="240"/>
    </row>
    <row r="33" spans="2:13" s="252" customFormat="1" x14ac:dyDescent="0.2">
      <c r="B33" s="252" t="s">
        <v>575</v>
      </c>
      <c r="H33" s="295" t="s">
        <v>442</v>
      </c>
      <c r="I33" s="240"/>
      <c r="J33" s="315"/>
      <c r="K33" s="240"/>
      <c r="M33" s="240"/>
    </row>
    <row r="34" spans="2:13" s="252" customFormat="1" x14ac:dyDescent="0.2">
      <c r="H34" s="295" t="s">
        <v>443</v>
      </c>
      <c r="I34" s="240"/>
      <c r="J34" s="315"/>
    </row>
    <row r="35" spans="2:13" s="252" customFormat="1" x14ac:dyDescent="0.2">
      <c r="H35" s="295" t="s">
        <v>424</v>
      </c>
      <c r="I35" s="240"/>
      <c r="J35" s="315"/>
    </row>
    <row r="36" spans="2:13" s="252" customFormat="1" x14ac:dyDescent="0.2">
      <c r="H36" s="295" t="s">
        <v>429</v>
      </c>
      <c r="I36" s="240"/>
      <c r="J36" s="315"/>
    </row>
    <row r="37" spans="2:13" s="252" customFormat="1" x14ac:dyDescent="0.2">
      <c r="H37" s="295" t="s">
        <v>378</v>
      </c>
      <c r="I37" s="240"/>
      <c r="J37" s="315"/>
    </row>
    <row r="38" spans="2:13" s="252" customFormat="1" x14ac:dyDescent="0.2">
      <c r="H38" s="295" t="s">
        <v>430</v>
      </c>
      <c r="I38" s="240"/>
      <c r="J38" s="315"/>
    </row>
    <row r="39" spans="2:13" s="252" customFormat="1" x14ac:dyDescent="0.2">
      <c r="H39" s="295" t="s">
        <v>431</v>
      </c>
      <c r="I39" s="240"/>
      <c r="J39" s="315"/>
    </row>
    <row r="40" spans="2:13" s="252" customFormat="1" x14ac:dyDescent="0.2">
      <c r="H40" s="295" t="s">
        <v>432</v>
      </c>
      <c r="I40" s="240"/>
      <c r="J40" s="369"/>
    </row>
    <row r="41" spans="2:13" s="252" customFormat="1" x14ac:dyDescent="0.2">
      <c r="H41" s="295" t="s">
        <v>433</v>
      </c>
      <c r="I41" s="240"/>
      <c r="J41" s="369"/>
    </row>
    <row r="42" spans="2:13" s="252" customFormat="1" x14ac:dyDescent="0.2">
      <c r="H42" s="295" t="s">
        <v>427</v>
      </c>
      <c r="J42" s="369"/>
    </row>
    <row r="43" spans="2:13" s="252" customFormat="1" x14ac:dyDescent="0.2">
      <c r="H43" s="317" t="s">
        <v>428</v>
      </c>
      <c r="I43" s="320"/>
      <c r="J43" s="375"/>
    </row>
    <row r="44" spans="2:13" s="252" customFormat="1" x14ac:dyDescent="0.2"/>
    <row r="45" spans="2:13" s="252" customFormat="1" x14ac:dyDescent="0.2"/>
    <row r="46" spans="2:13" s="252" customFormat="1" x14ac:dyDescent="0.2"/>
    <row r="47" spans="2:13" s="252" customFormat="1" x14ac:dyDescent="0.2"/>
    <row r="48" spans="2:13" s="252" customFormat="1" x14ac:dyDescent="0.2"/>
    <row r="49" s="252" customFormat="1" x14ac:dyDescent="0.2"/>
    <row r="50" s="252" customFormat="1" x14ac:dyDescent="0.2"/>
    <row r="51" s="252" customFormat="1" x14ac:dyDescent="0.2"/>
    <row r="52" s="252" customFormat="1" x14ac:dyDescent="0.2"/>
    <row r="53" s="252" customFormat="1" x14ac:dyDescent="0.2"/>
    <row r="54" s="252" customFormat="1" x14ac:dyDescent="0.2"/>
    <row r="55" s="252" customFormat="1" x14ac:dyDescent="0.2"/>
    <row r="56" s="252" customFormat="1" x14ac:dyDescent="0.2"/>
    <row r="57" s="252" customFormat="1" x14ac:dyDescent="0.2"/>
    <row r="58" s="252" customFormat="1" x14ac:dyDescent="0.2"/>
    <row r="59" s="252" customFormat="1" x14ac:dyDescent="0.2"/>
    <row r="60" s="252" customFormat="1" x14ac:dyDescent="0.2"/>
    <row r="61" s="252" customFormat="1" x14ac:dyDescent="0.2"/>
    <row r="62" s="252" customFormat="1" x14ac:dyDescent="0.2"/>
    <row r="63" s="252" customFormat="1" x14ac:dyDescent="0.2"/>
    <row r="64" s="252" customFormat="1" x14ac:dyDescent="0.2"/>
    <row r="65" s="252" customFormat="1" x14ac:dyDescent="0.2"/>
    <row r="66" s="252" customFormat="1" x14ac:dyDescent="0.2"/>
    <row r="67" s="252" customFormat="1" x14ac:dyDescent="0.2"/>
    <row r="68" s="252" customFormat="1" x14ac:dyDescent="0.2"/>
    <row r="69" s="252" customFormat="1" x14ac:dyDescent="0.2"/>
    <row r="70" s="252" customFormat="1" x14ac:dyDescent="0.2"/>
    <row r="71" s="252" customFormat="1" x14ac:dyDescent="0.2"/>
    <row r="72" s="252" customFormat="1" x14ac:dyDescent="0.2"/>
    <row r="73" s="252" customFormat="1" x14ac:dyDescent="0.2"/>
    <row r="74" s="252" customFormat="1" x14ac:dyDescent="0.2"/>
    <row r="75" s="252" customFormat="1" x14ac:dyDescent="0.2"/>
    <row r="76" s="252" customFormat="1" x14ac:dyDescent="0.2"/>
    <row r="77" s="252" customFormat="1" x14ac:dyDescent="0.2"/>
    <row r="78" s="252" customFormat="1" x14ac:dyDescent="0.2"/>
    <row r="79" s="252" customFormat="1" x14ac:dyDescent="0.2"/>
    <row r="80" s="252" customFormat="1" x14ac:dyDescent="0.2"/>
    <row r="81" s="252" customFormat="1" x14ac:dyDescent="0.2"/>
    <row r="82" s="252" customFormat="1" x14ac:dyDescent="0.2"/>
    <row r="83" s="252" customFormat="1" x14ac:dyDescent="0.2"/>
    <row r="84" s="252" customFormat="1" x14ac:dyDescent="0.2"/>
    <row r="85" s="252" customFormat="1" x14ac:dyDescent="0.2"/>
    <row r="86" s="252" customFormat="1" x14ac:dyDescent="0.2"/>
    <row r="87" s="252" customFormat="1" x14ac:dyDescent="0.2"/>
    <row r="88" s="252" customFormat="1" x14ac:dyDescent="0.2"/>
    <row r="89" s="252" customFormat="1" x14ac:dyDescent="0.2"/>
    <row r="90" s="252" customFormat="1" x14ac:dyDescent="0.2"/>
    <row r="91" s="252" customFormat="1" x14ac:dyDescent="0.2"/>
    <row r="92" s="252" customFormat="1" x14ac:dyDescent="0.2"/>
    <row r="93" s="252" customFormat="1" x14ac:dyDescent="0.2"/>
    <row r="94" s="252" customFormat="1" x14ac:dyDescent="0.2"/>
    <row r="95" s="252" customFormat="1" x14ac:dyDescent="0.2"/>
    <row r="96" s="252" customFormat="1" x14ac:dyDescent="0.2"/>
    <row r="97" s="252" customFormat="1" x14ac:dyDescent="0.2"/>
    <row r="98" s="252" customFormat="1" x14ac:dyDescent="0.2"/>
    <row r="99" s="252" customFormat="1" x14ac:dyDescent="0.2"/>
    <row r="100" s="252" customFormat="1" x14ac:dyDescent="0.2"/>
    <row r="101" s="252" customFormat="1" x14ac:dyDescent="0.2"/>
    <row r="102" s="252" customFormat="1" x14ac:dyDescent="0.2"/>
    <row r="103" s="252" customFormat="1" x14ac:dyDescent="0.2"/>
    <row r="104" s="252" customFormat="1" x14ac:dyDescent="0.2"/>
    <row r="105" s="252" customFormat="1" x14ac:dyDescent="0.2"/>
    <row r="106" s="252" customFormat="1" x14ac:dyDescent="0.2"/>
    <row r="107" s="252" customFormat="1" x14ac:dyDescent="0.2"/>
    <row r="108" s="252" customFormat="1" x14ac:dyDescent="0.2"/>
    <row r="109" s="252" customFormat="1" x14ac:dyDescent="0.2"/>
    <row r="110" s="252" customFormat="1" x14ac:dyDescent="0.2"/>
    <row r="111" s="252" customFormat="1" x14ac:dyDescent="0.2"/>
    <row r="112" s="252" customFormat="1" x14ac:dyDescent="0.2"/>
    <row r="113" s="252" customFormat="1" x14ac:dyDescent="0.2"/>
    <row r="114" s="252" customFormat="1" x14ac:dyDescent="0.2"/>
    <row r="115" s="252" customFormat="1" x14ac:dyDescent="0.2"/>
    <row r="116" s="252" customFormat="1" x14ac:dyDescent="0.2"/>
    <row r="117" s="252" customFormat="1" x14ac:dyDescent="0.2"/>
    <row r="118" s="252" customFormat="1" x14ac:dyDescent="0.2"/>
    <row r="119" s="252" customFormat="1" x14ac:dyDescent="0.2"/>
    <row r="120" s="252" customFormat="1" x14ac:dyDescent="0.2"/>
    <row r="121" s="252" customFormat="1" x14ac:dyDescent="0.2"/>
    <row r="122" s="252" customFormat="1" x14ac:dyDescent="0.2"/>
    <row r="123" s="252" customFormat="1" x14ac:dyDescent="0.2"/>
    <row r="124" s="252" customFormat="1" x14ac:dyDescent="0.2"/>
    <row r="125" s="252" customFormat="1" x14ac:dyDescent="0.2"/>
    <row r="126" s="252" customFormat="1" x14ac:dyDescent="0.2"/>
    <row r="127" s="252" customFormat="1" x14ac:dyDescent="0.2"/>
    <row r="128" s="252" customFormat="1" x14ac:dyDescent="0.2"/>
    <row r="129" s="252" customFormat="1" x14ac:dyDescent="0.2"/>
    <row r="130" s="252" customFormat="1" x14ac:dyDescent="0.2"/>
    <row r="131" s="252" customFormat="1" x14ac:dyDescent="0.2"/>
    <row r="132" s="252" customFormat="1" x14ac:dyDescent="0.2"/>
    <row r="133" s="252" customFormat="1" x14ac:dyDescent="0.2"/>
    <row r="134" s="252" customFormat="1" x14ac:dyDescent="0.2"/>
    <row r="135" s="252" customFormat="1" x14ac:dyDescent="0.2"/>
    <row r="136" s="252" customFormat="1" x14ac:dyDescent="0.2"/>
    <row r="137" s="252" customFormat="1" x14ac:dyDescent="0.2"/>
    <row r="138" s="252" customFormat="1" x14ac:dyDescent="0.2"/>
    <row r="139" s="252" customFormat="1" x14ac:dyDescent="0.2"/>
    <row r="140" s="252" customFormat="1" x14ac:dyDescent="0.2"/>
    <row r="141" s="252" customFormat="1" x14ac:dyDescent="0.2"/>
    <row r="142" s="252" customFormat="1" x14ac:dyDescent="0.2"/>
    <row r="143" s="252" customFormat="1" x14ac:dyDescent="0.2"/>
    <row r="144" s="252" customFormat="1" x14ac:dyDescent="0.2"/>
    <row r="145" s="252" customFormat="1" x14ac:dyDescent="0.2"/>
    <row r="146" s="252" customFormat="1" x14ac:dyDescent="0.2"/>
    <row r="147" s="252" customFormat="1" x14ac:dyDescent="0.2"/>
    <row r="148" s="252" customFormat="1" x14ac:dyDescent="0.2"/>
    <row r="149" s="252" customFormat="1" x14ac:dyDescent="0.2"/>
    <row r="150" s="252" customFormat="1" x14ac:dyDescent="0.2"/>
    <row r="151" s="252" customFormat="1" x14ac:dyDescent="0.2"/>
    <row r="152" s="252" customFormat="1" x14ac:dyDescent="0.2"/>
    <row r="153" s="252" customFormat="1" x14ac:dyDescent="0.2"/>
    <row r="154" s="252" customFormat="1" x14ac:dyDescent="0.2"/>
    <row r="155" s="252" customFormat="1" x14ac:dyDescent="0.2"/>
    <row r="156" s="252" customFormat="1" x14ac:dyDescent="0.2"/>
    <row r="157" s="252" customFormat="1" x14ac:dyDescent="0.2"/>
    <row r="158" s="252" customFormat="1" x14ac:dyDescent="0.2"/>
    <row r="159" s="252" customFormat="1" x14ac:dyDescent="0.2"/>
    <row r="160" s="252" customFormat="1" x14ac:dyDescent="0.2"/>
    <row r="161" s="252" customFormat="1" x14ac:dyDescent="0.2"/>
    <row r="162" s="252" customFormat="1" x14ac:dyDescent="0.2"/>
    <row r="163" s="252" customFormat="1" x14ac:dyDescent="0.2"/>
    <row r="164" s="252" customFormat="1" x14ac:dyDescent="0.2"/>
    <row r="165" s="252" customFormat="1" x14ac:dyDescent="0.2"/>
    <row r="166" s="252" customFormat="1" x14ac:dyDescent="0.2"/>
    <row r="167" s="252" customFormat="1" x14ac:dyDescent="0.2"/>
    <row r="168" s="252" customFormat="1" x14ac:dyDescent="0.2"/>
    <row r="169" s="252" customFormat="1" x14ac:dyDescent="0.2"/>
    <row r="170" s="252" customFormat="1" x14ac:dyDescent="0.2"/>
    <row r="171" s="252" customFormat="1" x14ac:dyDescent="0.2"/>
    <row r="172" s="252" customFormat="1" x14ac:dyDescent="0.2"/>
    <row r="173" s="252" customFormat="1" x14ac:dyDescent="0.2"/>
    <row r="174" s="252" customFormat="1" x14ac:dyDescent="0.2"/>
    <row r="175" s="252" customFormat="1" x14ac:dyDescent="0.2"/>
    <row r="176" s="252" customFormat="1" x14ac:dyDescent="0.2"/>
    <row r="177" s="252" customFormat="1" x14ac:dyDescent="0.2"/>
    <row r="178" s="252" customFormat="1" x14ac:dyDescent="0.2"/>
    <row r="179" s="252" customFormat="1" x14ac:dyDescent="0.2"/>
    <row r="180" s="252" customFormat="1" x14ac:dyDescent="0.2"/>
    <row r="181" s="252" customFormat="1" x14ac:dyDescent="0.2"/>
    <row r="182" s="252" customFormat="1" x14ac:dyDescent="0.2"/>
    <row r="183" s="252" customFormat="1" x14ac:dyDescent="0.2"/>
    <row r="184" s="252" customFormat="1" x14ac:dyDescent="0.2"/>
    <row r="185" s="252" customFormat="1" x14ac:dyDescent="0.2"/>
    <row r="186" s="252" customFormat="1" x14ac:dyDescent="0.2"/>
    <row r="187" s="252" customFormat="1" x14ac:dyDescent="0.2"/>
    <row r="188" s="252" customFormat="1" x14ac:dyDescent="0.2"/>
    <row r="189" s="252" customFormat="1" x14ac:dyDescent="0.2"/>
    <row r="190" s="252" customFormat="1" x14ac:dyDescent="0.2"/>
    <row r="191" s="252" customFormat="1" x14ac:dyDescent="0.2"/>
    <row r="192" s="252" customFormat="1" x14ac:dyDescent="0.2"/>
    <row r="193" s="252" customFormat="1" x14ac:dyDescent="0.2"/>
    <row r="194" s="252" customFormat="1" x14ac:dyDescent="0.2"/>
    <row r="195" s="252" customFormat="1" x14ac:dyDescent="0.2"/>
    <row r="196" s="252" customFormat="1" x14ac:dyDescent="0.2"/>
    <row r="197" s="252" customFormat="1" x14ac:dyDescent="0.2"/>
    <row r="198" s="252" customFormat="1" x14ac:dyDescent="0.2"/>
    <row r="199" s="252" customFormat="1" x14ac:dyDescent="0.2"/>
    <row r="200" s="252" customFormat="1" x14ac:dyDescent="0.2"/>
    <row r="201" s="252" customFormat="1" x14ac:dyDescent="0.2"/>
    <row r="202" s="252" customFormat="1" x14ac:dyDescent="0.2"/>
    <row r="203" s="252" customFormat="1" x14ac:dyDescent="0.2"/>
    <row r="204" s="252" customFormat="1" x14ac:dyDescent="0.2"/>
    <row r="205" s="252" customFormat="1" x14ac:dyDescent="0.2"/>
    <row r="206" s="252" customFormat="1" x14ac:dyDescent="0.2"/>
    <row r="207" s="252" customFormat="1" x14ac:dyDescent="0.2"/>
    <row r="208" s="252" customFormat="1" x14ac:dyDescent="0.2"/>
    <row r="209" s="252" customFormat="1" x14ac:dyDescent="0.2"/>
    <row r="210" s="252" customFormat="1" x14ac:dyDescent="0.2"/>
    <row r="211" s="252" customFormat="1" x14ac:dyDescent="0.2"/>
    <row r="212" s="252" customFormat="1" x14ac:dyDescent="0.2"/>
    <row r="213" s="252" customFormat="1" x14ac:dyDescent="0.2"/>
    <row r="214" s="252" customFormat="1" x14ac:dyDescent="0.2"/>
    <row r="215" s="252" customFormat="1" x14ac:dyDescent="0.2"/>
    <row r="216" s="252" customFormat="1" x14ac:dyDescent="0.2"/>
    <row r="217" s="252" customFormat="1" x14ac:dyDescent="0.2"/>
    <row r="218" s="252" customFormat="1" x14ac:dyDescent="0.2"/>
    <row r="219" s="252" customFormat="1" x14ac:dyDescent="0.2"/>
    <row r="220" s="252" customFormat="1" x14ac:dyDescent="0.2"/>
    <row r="221" s="252" customFormat="1" x14ac:dyDescent="0.2"/>
    <row r="222" s="252" customFormat="1" x14ac:dyDescent="0.2"/>
    <row r="223" s="252" customFormat="1" x14ac:dyDescent="0.2"/>
    <row r="224" s="252" customFormat="1" x14ac:dyDescent="0.2"/>
    <row r="225" s="252" customFormat="1" x14ac:dyDescent="0.2"/>
    <row r="226" s="252" customFormat="1" x14ac:dyDescent="0.2"/>
    <row r="227" s="252" customFormat="1" x14ac:dyDescent="0.2"/>
    <row r="228" s="252" customFormat="1" x14ac:dyDescent="0.2"/>
    <row r="229" s="252" customFormat="1" x14ac:dyDescent="0.2"/>
    <row r="230" s="252" customFormat="1" x14ac:dyDescent="0.2"/>
    <row r="231" s="252" customFormat="1" x14ac:dyDescent="0.2"/>
    <row r="232" s="252" customFormat="1" x14ac:dyDescent="0.2"/>
    <row r="233" s="252" customFormat="1" x14ac:dyDescent="0.2"/>
    <row r="234" s="252" customFormat="1" x14ac:dyDescent="0.2"/>
    <row r="235" s="252" customFormat="1" x14ac:dyDescent="0.2"/>
    <row r="236" s="252" customFormat="1" x14ac:dyDescent="0.2"/>
    <row r="237" s="252" customFormat="1" x14ac:dyDescent="0.2"/>
    <row r="238" s="252" customFormat="1" x14ac:dyDescent="0.2"/>
    <row r="239" s="252" customFormat="1" x14ac:dyDescent="0.2"/>
    <row r="240" s="252" customFormat="1" x14ac:dyDescent="0.2"/>
    <row r="241" s="252" customFormat="1" x14ac:dyDescent="0.2"/>
    <row r="242" s="252" customFormat="1" x14ac:dyDescent="0.2"/>
    <row r="243" s="252" customFormat="1" x14ac:dyDescent="0.2"/>
    <row r="244" s="252" customFormat="1" x14ac:dyDescent="0.2"/>
    <row r="245" s="252" customFormat="1" x14ac:dyDescent="0.2"/>
    <row r="246" s="252" customFormat="1" x14ac:dyDescent="0.2"/>
    <row r="247" s="252" customFormat="1" x14ac:dyDescent="0.2"/>
    <row r="248" s="252" customFormat="1" x14ac:dyDescent="0.2"/>
    <row r="249" s="252" customFormat="1" x14ac:dyDescent="0.2"/>
    <row r="250" s="252" customFormat="1" x14ac:dyDescent="0.2"/>
    <row r="251" s="252" customFormat="1" x14ac:dyDescent="0.2"/>
    <row r="252" s="252" customFormat="1" x14ac:dyDescent="0.2"/>
    <row r="253" s="252" customFormat="1" x14ac:dyDescent="0.2"/>
    <row r="254" s="252" customFormat="1" x14ac:dyDescent="0.2"/>
    <row r="255" s="252" customFormat="1" x14ac:dyDescent="0.2"/>
    <row r="256" s="252" customFormat="1" x14ac:dyDescent="0.2"/>
    <row r="257" s="252" customFormat="1" x14ac:dyDescent="0.2"/>
    <row r="258" s="252" customFormat="1" x14ac:dyDescent="0.2"/>
    <row r="259" s="252" customFormat="1" x14ac:dyDescent="0.2"/>
    <row r="260" s="252" customFormat="1" x14ac:dyDescent="0.2"/>
    <row r="261" s="252" customFormat="1" x14ac:dyDescent="0.2"/>
    <row r="262" s="252" customFormat="1" x14ac:dyDescent="0.2"/>
    <row r="263" s="252" customFormat="1" x14ac:dyDescent="0.2"/>
    <row r="264" s="252" customFormat="1" x14ac:dyDescent="0.2"/>
    <row r="265" s="252" customFormat="1" x14ac:dyDescent="0.2"/>
    <row r="266" s="252" customFormat="1" x14ac:dyDescent="0.2"/>
    <row r="267" s="252" customFormat="1" x14ac:dyDescent="0.2"/>
    <row r="268" s="252" customFormat="1" x14ac:dyDescent="0.2"/>
    <row r="269" s="252" customFormat="1" x14ac:dyDescent="0.2"/>
    <row r="270" s="252" customFormat="1" x14ac:dyDescent="0.2"/>
    <row r="271" s="252" customFormat="1" x14ac:dyDescent="0.2"/>
    <row r="272" s="252" customFormat="1" x14ac:dyDescent="0.2"/>
    <row r="273" s="252" customFormat="1" x14ac:dyDescent="0.2"/>
    <row r="274" s="252" customFormat="1" x14ac:dyDescent="0.2"/>
    <row r="275" s="252" customFormat="1" x14ac:dyDescent="0.2"/>
    <row r="276" s="252" customFormat="1" x14ac:dyDescent="0.2"/>
    <row r="277" s="252" customFormat="1" x14ac:dyDescent="0.2"/>
    <row r="278" s="252" customFormat="1" x14ac:dyDescent="0.2"/>
    <row r="279" s="252" customFormat="1" x14ac:dyDescent="0.2"/>
    <row r="280" s="252" customFormat="1" x14ac:dyDescent="0.2"/>
    <row r="281" s="252" customFormat="1" x14ac:dyDescent="0.2"/>
    <row r="282" s="252" customFormat="1" x14ac:dyDescent="0.2"/>
    <row r="283" s="252" customFormat="1" x14ac:dyDescent="0.2"/>
    <row r="284" s="252" customFormat="1" x14ac:dyDescent="0.2"/>
    <row r="285" s="252" customFormat="1" x14ac:dyDescent="0.2"/>
    <row r="286" s="252" customFormat="1" x14ac:dyDescent="0.2"/>
    <row r="287" s="252" customFormat="1" x14ac:dyDescent="0.2"/>
    <row r="288" s="252" customFormat="1" x14ac:dyDescent="0.2"/>
    <row r="289" s="252" customFormat="1" x14ac:dyDescent="0.2"/>
    <row r="290" s="252" customFormat="1" x14ac:dyDescent="0.2"/>
    <row r="291" s="252" customFormat="1" x14ac:dyDescent="0.2"/>
    <row r="292" s="252" customFormat="1" x14ac:dyDescent="0.2"/>
  </sheetData>
  <customSheetViews>
    <customSheetView guid="{0F79DD5E-22E4-48D4-BCA5-47DC844E0803}" scale="60" hiddenColumns="1">
      <selection activeCell="G20" sqref="G20"/>
      <pageMargins left="0.7" right="0.7" top="0.75" bottom="0.75" header="0.3" footer="0.3"/>
    </customSheetView>
  </customSheetViews>
  <hyperlinks>
    <hyperlink ref="B16" r:id="rId1" xr:uid="{00000000-0004-0000-2400-000000000000}"/>
    <hyperlink ref="C16" r:id="rId2" xr:uid="{00000000-0004-0000-2400-000001000000}"/>
    <hyperlink ref="D16" r:id="rId3" xr:uid="{00000000-0004-0000-2400-000002000000}"/>
    <hyperlink ref="E16" r:id="rId4" xr:uid="{00000000-0004-0000-2400-000003000000}"/>
  </hyperlinks>
  <pageMargins left="0.7" right="0.7" top="0.75" bottom="0.75" header="0.3" footer="0.3"/>
  <pageSetup orientation="portrait" r:id="rId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FF7C80"/>
    <pageSetUpPr fitToPage="1"/>
  </sheetPr>
  <dimension ref="A1:BA235"/>
  <sheetViews>
    <sheetView topLeftCell="A28" zoomScaleNormal="100" workbookViewId="0">
      <selection activeCell="A2" sqref="A2"/>
    </sheetView>
  </sheetViews>
  <sheetFormatPr defaultColWidth="8.85546875" defaultRowHeight="12.75" x14ac:dyDescent="0.2"/>
  <cols>
    <col min="1" max="1" width="17.7109375" style="243" customWidth="1"/>
    <col min="2" max="2" width="13.5703125" style="243" customWidth="1"/>
    <col min="3" max="3" width="16.42578125" style="243" bestFit="1" customWidth="1"/>
    <col min="4" max="4" width="10.85546875" style="243" bestFit="1" customWidth="1"/>
    <col min="5" max="5" width="13.28515625" style="243" customWidth="1"/>
    <col min="6" max="6" width="20.85546875" style="243" customWidth="1"/>
    <col min="7" max="7" width="31.140625" style="243" customWidth="1"/>
    <col min="8" max="8" width="15" style="243" bestFit="1" customWidth="1"/>
    <col min="9" max="9" width="44.42578125" style="243" customWidth="1"/>
    <col min="10" max="10" width="20.42578125" style="243" bestFit="1" customWidth="1"/>
    <col min="11" max="11" width="22.140625" style="243" customWidth="1"/>
    <col min="12" max="12" width="73.85546875" style="243" customWidth="1"/>
    <col min="13" max="13" width="24.42578125" style="243" customWidth="1"/>
    <col min="14" max="15" width="8.85546875" style="252"/>
    <col min="16" max="16" width="12.7109375" style="252" customWidth="1"/>
    <col min="17" max="18" width="8.85546875" style="252"/>
    <col min="19" max="53" width="9.140625" style="252" customWidth="1"/>
    <col min="54" max="16384" width="8.85546875" style="243"/>
  </cols>
  <sheetData>
    <row r="1" spans="1:53" s="216" customFormat="1" ht="13.5" thickBot="1" x14ac:dyDescent="0.25">
      <c r="A1" s="244" t="s">
        <v>577</v>
      </c>
      <c r="B1" s="245"/>
      <c r="C1" s="246"/>
      <c r="D1" s="246"/>
      <c r="E1" s="246"/>
      <c r="F1" s="247"/>
      <c r="G1" s="247"/>
      <c r="H1" s="246"/>
      <c r="I1" s="247"/>
      <c r="J1" s="248"/>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row>
    <row r="2" spans="1:53" ht="64.5" thickBot="1" x14ac:dyDescent="0.25">
      <c r="A2" s="217" t="s">
        <v>194</v>
      </c>
      <c r="B2" s="218" t="s">
        <v>68</v>
      </c>
      <c r="C2" s="249" t="s">
        <v>188</v>
      </c>
      <c r="D2" s="249" t="s">
        <v>88</v>
      </c>
      <c r="E2" s="249" t="s">
        <v>89</v>
      </c>
      <c r="F2" s="250" t="s">
        <v>57</v>
      </c>
      <c r="G2" s="250" t="s">
        <v>457</v>
      </c>
      <c r="H2" s="249" t="s">
        <v>193</v>
      </c>
      <c r="I2" s="250" t="s">
        <v>70</v>
      </c>
      <c r="J2" s="251" t="s">
        <v>175</v>
      </c>
      <c r="K2" s="252"/>
      <c r="L2" s="252"/>
      <c r="M2" s="252"/>
      <c r="AY2" s="243"/>
      <c r="AZ2" s="243"/>
      <c r="BA2" s="243"/>
    </row>
    <row r="3" spans="1:53" ht="102" x14ac:dyDescent="0.2">
      <c r="A3" s="222" t="s">
        <v>134</v>
      </c>
      <c r="B3" s="223" t="s">
        <v>467</v>
      </c>
      <c r="C3" s="220" t="s">
        <v>94</v>
      </c>
      <c r="D3" s="225">
        <v>42370</v>
      </c>
      <c r="E3" s="225">
        <v>44196</v>
      </c>
      <c r="F3" s="234" t="s">
        <v>49</v>
      </c>
      <c r="G3" s="226" t="s">
        <v>206</v>
      </c>
      <c r="H3" s="228">
        <v>5000000</v>
      </c>
      <c r="I3" s="233" t="s">
        <v>224</v>
      </c>
      <c r="J3" s="232">
        <v>0</v>
      </c>
      <c r="K3" s="252"/>
      <c r="L3" s="252"/>
      <c r="M3" s="252"/>
      <c r="AY3" s="243"/>
      <c r="AZ3" s="243"/>
      <c r="BA3" s="243"/>
    </row>
    <row r="4" spans="1:53" s="252" customFormat="1" x14ac:dyDescent="0.2">
      <c r="A4" s="252" t="s">
        <v>447</v>
      </c>
    </row>
    <row r="5" spans="1:53" s="240" customFormat="1" x14ac:dyDescent="0.2">
      <c r="A5" s="241" t="s">
        <v>323</v>
      </c>
      <c r="L5" s="252"/>
    </row>
    <row r="6" spans="1:53" s="240" customFormat="1" x14ac:dyDescent="0.2">
      <c r="L6" s="252"/>
    </row>
    <row r="7" spans="1:53" s="240" customFormat="1" x14ac:dyDescent="0.2">
      <c r="A7" s="256" t="s">
        <v>287</v>
      </c>
    </row>
    <row r="8" spans="1:53" s="240" customFormat="1" x14ac:dyDescent="0.2"/>
    <row r="9" spans="1:53" s="240" customFormat="1" x14ac:dyDescent="0.2">
      <c r="B9" s="266" t="s">
        <v>245</v>
      </c>
      <c r="C9" s="266" t="s">
        <v>248</v>
      </c>
      <c r="D9" s="355" t="s">
        <v>248</v>
      </c>
      <c r="E9" s="266" t="s">
        <v>274</v>
      </c>
      <c r="F9" s="266" t="s">
        <v>274</v>
      </c>
      <c r="G9" s="266" t="s">
        <v>274</v>
      </c>
      <c r="H9" s="358" t="s">
        <v>247</v>
      </c>
    </row>
    <row r="10" spans="1:53" s="240" customFormat="1" x14ac:dyDescent="0.2">
      <c r="A10" s="256" t="s">
        <v>246</v>
      </c>
      <c r="B10" s="240">
        <v>2013</v>
      </c>
      <c r="C10" s="275">
        <v>19588616</v>
      </c>
      <c r="D10" s="356">
        <v>969334</v>
      </c>
      <c r="E10" s="268">
        <v>151338</v>
      </c>
      <c r="F10" s="268">
        <v>0</v>
      </c>
      <c r="G10" s="268">
        <v>34335906</v>
      </c>
      <c r="H10" s="286">
        <f>SUM(C10:G10)</f>
        <v>55045194</v>
      </c>
    </row>
    <row r="11" spans="1:53" s="240" customFormat="1" x14ac:dyDescent="0.2">
      <c r="B11" s="240">
        <v>2016</v>
      </c>
      <c r="C11" s="348">
        <v>18587356</v>
      </c>
      <c r="D11" s="357">
        <v>906519</v>
      </c>
      <c r="E11" s="276">
        <v>69018</v>
      </c>
      <c r="F11" s="276">
        <v>4894573</v>
      </c>
      <c r="G11" s="276">
        <v>36838147</v>
      </c>
      <c r="H11" s="286">
        <f>SUM(C11:G11)</f>
        <v>61295613</v>
      </c>
      <c r="I11" s="286">
        <f>H11-H10</f>
        <v>6250419</v>
      </c>
    </row>
    <row r="12" spans="1:53" s="240" customFormat="1" x14ac:dyDescent="0.2">
      <c r="B12" s="240">
        <v>2017</v>
      </c>
      <c r="C12" s="348">
        <v>18286756</v>
      </c>
      <c r="D12" s="348">
        <v>885665</v>
      </c>
      <c r="E12" s="276">
        <v>331481</v>
      </c>
      <c r="F12" s="276">
        <v>4847621</v>
      </c>
      <c r="G12" s="276">
        <v>35592325</v>
      </c>
      <c r="H12" s="286">
        <f t="shared" ref="H12:H13" si="0">SUM(C12:G12)</f>
        <v>59943848</v>
      </c>
      <c r="I12" s="286">
        <f>H12-H10</f>
        <v>4898654</v>
      </c>
    </row>
    <row r="13" spans="1:53" s="240" customFormat="1" x14ac:dyDescent="0.2">
      <c r="B13" s="278">
        <v>2018</v>
      </c>
      <c r="C13" s="281">
        <v>19588530</v>
      </c>
      <c r="D13" s="281">
        <v>897633</v>
      </c>
      <c r="E13" s="279">
        <v>379267</v>
      </c>
      <c r="F13" s="279">
        <v>4894573</v>
      </c>
      <c r="G13" s="279">
        <v>29978190</v>
      </c>
      <c r="H13" s="335">
        <f t="shared" si="0"/>
        <v>55738193</v>
      </c>
      <c r="I13" s="286">
        <f>H13-H10</f>
        <v>692999</v>
      </c>
    </row>
    <row r="14" spans="1:53" s="240" customFormat="1" x14ac:dyDescent="0.2">
      <c r="B14" s="269" t="s">
        <v>275</v>
      </c>
      <c r="C14" s="349">
        <f>C11-C10</f>
        <v>-1001260</v>
      </c>
      <c r="D14" s="286">
        <f>D11-D10</f>
        <v>-62815</v>
      </c>
      <c r="E14" s="286">
        <f>E11-E10</f>
        <v>-82320</v>
      </c>
      <c r="F14" s="286">
        <f>F11-F10</f>
        <v>4894573</v>
      </c>
      <c r="G14" s="286">
        <f>G11-G10</f>
        <v>2502241</v>
      </c>
      <c r="H14" s="350">
        <f>C14+D14+E14+F14+G14</f>
        <v>6250419</v>
      </c>
    </row>
    <row r="15" spans="1:53" s="240" customFormat="1" x14ac:dyDescent="0.2">
      <c r="G15" s="294"/>
      <c r="H15" s="294"/>
      <c r="I15" s="294"/>
    </row>
    <row r="16" spans="1:53" s="240" customFormat="1" x14ac:dyDescent="0.2">
      <c r="A16" s="240" t="s">
        <v>500</v>
      </c>
      <c r="G16" s="294"/>
      <c r="H16" s="294"/>
      <c r="I16" s="294"/>
    </row>
    <row r="17" spans="1:12" s="240" customFormat="1" x14ac:dyDescent="0.2">
      <c r="G17" s="294"/>
      <c r="H17" s="294"/>
      <c r="I17" s="294">
        <f>5000000/100</f>
        <v>50000</v>
      </c>
    </row>
    <row r="18" spans="1:12" s="240" customFormat="1" x14ac:dyDescent="0.2">
      <c r="H18" s="350"/>
      <c r="I18" s="294">
        <f>I17*0.497655</f>
        <v>24882.75</v>
      </c>
    </row>
    <row r="19" spans="1:12" s="240" customFormat="1" ht="14.45" customHeight="1" x14ac:dyDescent="0.2">
      <c r="B19" s="322" t="s">
        <v>302</v>
      </c>
      <c r="C19" s="323" t="s">
        <v>303</v>
      </c>
      <c r="D19" s="323" t="s">
        <v>301</v>
      </c>
      <c r="E19" s="564" t="s">
        <v>307</v>
      </c>
      <c r="F19" s="564"/>
      <c r="G19" s="323" t="s">
        <v>319</v>
      </c>
      <c r="H19" s="324" t="s">
        <v>11</v>
      </c>
    </row>
    <row r="20" spans="1:12" s="240" customFormat="1" x14ac:dyDescent="0.2">
      <c r="B20" s="325">
        <v>2135</v>
      </c>
      <c r="C20" s="326" t="s">
        <v>134</v>
      </c>
      <c r="D20" s="359">
        <v>41498</v>
      </c>
      <c r="E20" s="565">
        <v>340701</v>
      </c>
      <c r="F20" s="565"/>
      <c r="G20" s="326" t="s">
        <v>340</v>
      </c>
      <c r="H20" s="327">
        <v>1530000</v>
      </c>
      <c r="I20" s="240" t="s">
        <v>322</v>
      </c>
    </row>
    <row r="21" spans="1:12" s="240" customFormat="1" x14ac:dyDescent="0.2">
      <c r="A21" s="256"/>
      <c r="B21" s="351">
        <v>2135</v>
      </c>
      <c r="C21" s="352" t="s">
        <v>134</v>
      </c>
      <c r="D21" s="360">
        <v>41498</v>
      </c>
      <c r="E21" s="566">
        <v>340701</v>
      </c>
      <c r="F21" s="566"/>
      <c r="G21" s="352" t="s">
        <v>340</v>
      </c>
      <c r="H21" s="353">
        <v>1530000</v>
      </c>
      <c r="I21" s="240" t="s">
        <v>341</v>
      </c>
    </row>
    <row r="22" spans="1:12" s="240" customFormat="1" x14ac:dyDescent="0.2">
      <c r="B22" s="331"/>
      <c r="C22" s="320"/>
      <c r="D22" s="320"/>
      <c r="E22" s="320"/>
      <c r="F22" s="320"/>
      <c r="G22" s="332" t="s">
        <v>247</v>
      </c>
      <c r="H22" s="333">
        <f>SUM(H20:H21)</f>
        <v>3060000</v>
      </c>
    </row>
    <row r="23" spans="1:12" s="240" customFormat="1" x14ac:dyDescent="0.2"/>
    <row r="24" spans="1:12" s="240" customFormat="1" x14ac:dyDescent="0.2"/>
    <row r="25" spans="1:12" s="240" customFormat="1" x14ac:dyDescent="0.2"/>
    <row r="26" spans="1:12" s="240" customFormat="1" x14ac:dyDescent="0.2">
      <c r="A26" s="256"/>
      <c r="H26" s="241" t="s">
        <v>314</v>
      </c>
    </row>
    <row r="27" spans="1:12" s="240" customFormat="1" x14ac:dyDescent="0.2">
      <c r="A27" s="256"/>
      <c r="H27" s="362"/>
      <c r="I27" s="312"/>
      <c r="J27" s="363"/>
      <c r="L27" s="252"/>
    </row>
    <row r="28" spans="1:12" s="240" customFormat="1" x14ac:dyDescent="0.2">
      <c r="A28" s="256"/>
      <c r="H28" s="295" t="s">
        <v>324</v>
      </c>
      <c r="J28" s="315"/>
      <c r="L28" s="252"/>
    </row>
    <row r="29" spans="1:12" s="240" customFormat="1" x14ac:dyDescent="0.2">
      <c r="A29" s="256"/>
      <c r="H29" s="295" t="s">
        <v>325</v>
      </c>
      <c r="J29" s="315"/>
    </row>
    <row r="30" spans="1:12" s="240" customFormat="1" x14ac:dyDescent="0.2">
      <c r="A30" s="256"/>
      <c r="H30" s="295" t="s">
        <v>326</v>
      </c>
      <c r="J30" s="315"/>
    </row>
    <row r="31" spans="1:12" s="240" customFormat="1" x14ac:dyDescent="0.2">
      <c r="A31" s="256"/>
      <c r="H31" s="295" t="s">
        <v>327</v>
      </c>
      <c r="J31" s="315"/>
    </row>
    <row r="32" spans="1:12" s="240" customFormat="1" x14ac:dyDescent="0.2">
      <c r="A32" s="256"/>
      <c r="H32" s="295" t="s">
        <v>328</v>
      </c>
      <c r="J32" s="315"/>
    </row>
    <row r="33" spans="1:12" s="240" customFormat="1" x14ac:dyDescent="0.2">
      <c r="A33" s="256"/>
      <c r="H33" s="295"/>
      <c r="J33" s="315"/>
      <c r="L33" s="252"/>
    </row>
    <row r="34" spans="1:12" s="240" customFormat="1" x14ac:dyDescent="0.2">
      <c r="A34" s="256"/>
      <c r="H34" s="295" t="s">
        <v>329</v>
      </c>
      <c r="J34" s="315"/>
      <c r="L34" s="252"/>
    </row>
    <row r="35" spans="1:12" s="240" customFormat="1" x14ac:dyDescent="0.2">
      <c r="A35" s="256"/>
      <c r="H35" s="295" t="s">
        <v>330</v>
      </c>
      <c r="J35" s="315"/>
      <c r="L35" s="252"/>
    </row>
    <row r="36" spans="1:12" s="240" customFormat="1" x14ac:dyDescent="0.2">
      <c r="A36" s="256"/>
      <c r="H36" s="295" t="s">
        <v>331</v>
      </c>
      <c r="J36" s="315"/>
      <c r="L36" s="252"/>
    </row>
    <row r="37" spans="1:12" s="240" customFormat="1" x14ac:dyDescent="0.2">
      <c r="A37" s="256"/>
      <c r="H37" s="295" t="s">
        <v>332</v>
      </c>
      <c r="J37" s="315"/>
      <c r="L37" s="252"/>
    </row>
    <row r="38" spans="1:12" s="240" customFormat="1" x14ac:dyDescent="0.2">
      <c r="A38" s="256"/>
      <c r="H38" s="295" t="s">
        <v>333</v>
      </c>
      <c r="J38" s="315"/>
      <c r="L38" s="252"/>
    </row>
    <row r="39" spans="1:12" s="240" customFormat="1" x14ac:dyDescent="0.2">
      <c r="A39" s="256"/>
      <c r="H39" s="295" t="s">
        <v>334</v>
      </c>
      <c r="J39" s="315"/>
      <c r="L39" s="252"/>
    </row>
    <row r="40" spans="1:12" s="240" customFormat="1" x14ac:dyDescent="0.2">
      <c r="A40" s="256"/>
      <c r="H40" s="295" t="s">
        <v>335</v>
      </c>
      <c r="J40" s="315"/>
      <c r="L40" s="252"/>
    </row>
    <row r="41" spans="1:12" s="240" customFormat="1" x14ac:dyDescent="0.2">
      <c r="A41" s="256"/>
      <c r="H41" s="295" t="s">
        <v>336</v>
      </c>
      <c r="J41" s="315"/>
      <c r="L41" s="252"/>
    </row>
    <row r="42" spans="1:12" s="240" customFormat="1" x14ac:dyDescent="0.2">
      <c r="A42" s="256"/>
      <c r="H42" s="295" t="s">
        <v>337</v>
      </c>
      <c r="J42" s="315"/>
      <c r="L42" s="252"/>
    </row>
    <row r="43" spans="1:12" s="240" customFormat="1" x14ac:dyDescent="0.2">
      <c r="A43" s="256"/>
      <c r="H43" s="295" t="s">
        <v>338</v>
      </c>
      <c r="J43" s="315"/>
      <c r="L43" s="252"/>
    </row>
    <row r="44" spans="1:12" s="240" customFormat="1" x14ac:dyDescent="0.2">
      <c r="A44" s="256"/>
      <c r="H44" s="317" t="s">
        <v>339</v>
      </c>
      <c r="I44" s="278"/>
      <c r="J44" s="318"/>
      <c r="L44" s="252"/>
    </row>
    <row r="45" spans="1:12" s="240" customFormat="1" x14ac:dyDescent="0.2">
      <c r="A45" s="256"/>
      <c r="L45" s="252"/>
    </row>
    <row r="46" spans="1:12" s="240" customFormat="1" x14ac:dyDescent="0.2">
      <c r="A46" s="256"/>
      <c r="L46" s="252"/>
    </row>
    <row r="47" spans="1:12" s="240" customFormat="1" x14ac:dyDescent="0.2">
      <c r="A47" s="256"/>
      <c r="L47" s="252"/>
    </row>
    <row r="48" spans="1:12" s="240" customFormat="1" x14ac:dyDescent="0.2">
      <c r="A48" s="256"/>
      <c r="L48" s="252"/>
    </row>
    <row r="49" spans="1:16" s="240" customFormat="1" x14ac:dyDescent="0.2">
      <c r="A49" s="256"/>
      <c r="L49" s="252"/>
    </row>
    <row r="50" spans="1:16" s="240" customFormat="1" x14ac:dyDescent="0.2">
      <c r="A50" s="256"/>
      <c r="L50" s="252"/>
    </row>
    <row r="51" spans="1:16" s="240" customFormat="1" x14ac:dyDescent="0.2">
      <c r="A51" s="256"/>
      <c r="L51" s="252"/>
    </row>
    <row r="52" spans="1:16" s="240" customFormat="1" x14ac:dyDescent="0.2">
      <c r="A52" s="256"/>
      <c r="L52" s="252"/>
    </row>
    <row r="53" spans="1:16" s="240" customFormat="1" x14ac:dyDescent="0.2">
      <c r="A53" s="256"/>
      <c r="L53" s="252"/>
    </row>
    <row r="54" spans="1:16" s="252" customFormat="1" ht="13.9" customHeight="1" x14ac:dyDescent="0.2">
      <c r="A54" s="257" t="s">
        <v>276</v>
      </c>
      <c r="B54" s="544" t="s">
        <v>574</v>
      </c>
      <c r="C54" s="544"/>
      <c r="D54" s="544"/>
      <c r="E54" s="544"/>
      <c r="F54" s="544"/>
      <c r="G54" s="544"/>
      <c r="H54" s="544"/>
      <c r="I54" s="255"/>
      <c r="J54" s="255"/>
      <c r="K54" s="255"/>
      <c r="L54" s="255"/>
      <c r="M54" s="240"/>
      <c r="N54" s="240"/>
      <c r="O54" s="240"/>
      <c r="P54" s="240"/>
    </row>
    <row r="55" spans="1:16" s="252" customFormat="1" x14ac:dyDescent="0.2">
      <c r="B55" s="544"/>
      <c r="C55" s="544"/>
      <c r="D55" s="544"/>
      <c r="E55" s="544"/>
      <c r="F55" s="544"/>
      <c r="G55" s="544"/>
      <c r="H55" s="544"/>
      <c r="I55" s="255"/>
      <c r="J55" s="255"/>
      <c r="K55" s="255"/>
      <c r="L55" s="255"/>
      <c r="M55" s="240"/>
      <c r="N55" s="240"/>
      <c r="O55" s="240"/>
      <c r="P55" s="240"/>
    </row>
    <row r="56" spans="1:16" s="252" customFormat="1" x14ac:dyDescent="0.2">
      <c r="A56" s="256"/>
      <c r="B56" s="544"/>
      <c r="C56" s="544"/>
      <c r="D56" s="544"/>
      <c r="E56" s="544"/>
      <c r="F56" s="544"/>
      <c r="G56" s="544"/>
      <c r="H56" s="544"/>
      <c r="I56" s="255"/>
      <c r="J56" s="255"/>
      <c r="K56" s="255"/>
      <c r="L56" s="255"/>
      <c r="M56" s="240"/>
      <c r="N56" s="240"/>
      <c r="O56" s="240"/>
      <c r="P56" s="240"/>
    </row>
    <row r="57" spans="1:16" s="240" customFormat="1" x14ac:dyDescent="0.2">
      <c r="B57" s="544"/>
      <c r="C57" s="544"/>
      <c r="D57" s="544"/>
      <c r="E57" s="544"/>
      <c r="F57" s="544"/>
      <c r="G57" s="544"/>
      <c r="H57" s="544"/>
      <c r="I57" s="255"/>
      <c r="J57" s="255"/>
      <c r="K57" s="255"/>
      <c r="L57" s="255"/>
    </row>
    <row r="58" spans="1:16" s="252" customFormat="1" x14ac:dyDescent="0.2">
      <c r="B58" s="252" t="s">
        <v>575</v>
      </c>
      <c r="K58" s="240"/>
      <c r="M58" s="240"/>
      <c r="N58" s="240"/>
      <c r="O58" s="240"/>
      <c r="P58" s="240"/>
    </row>
    <row r="59" spans="1:16" s="252" customFormat="1" x14ac:dyDescent="0.2">
      <c r="K59" s="240"/>
      <c r="M59" s="240"/>
    </row>
    <row r="60" spans="1:16" s="252" customFormat="1" x14ac:dyDescent="0.2">
      <c r="K60" s="354"/>
      <c r="L60" s="354"/>
    </row>
    <row r="61" spans="1:16" s="252" customFormat="1" x14ac:dyDescent="0.2">
      <c r="K61" s="354"/>
      <c r="L61" s="354"/>
    </row>
    <row r="62" spans="1:16" s="252" customFormat="1" x14ac:dyDescent="0.2">
      <c r="K62" s="354"/>
      <c r="L62" s="354"/>
      <c r="N62" s="240"/>
      <c r="O62" s="240"/>
      <c r="P62" s="240"/>
    </row>
    <row r="63" spans="1:16" s="252" customFormat="1" x14ac:dyDescent="0.2">
      <c r="K63" s="240"/>
      <c r="M63" s="240"/>
    </row>
    <row r="64" spans="1:16" s="252" customFormat="1" x14ac:dyDescent="0.2"/>
    <row r="65" s="252" customFormat="1" x14ac:dyDescent="0.2"/>
    <row r="66" s="252" customFormat="1" x14ac:dyDescent="0.2"/>
    <row r="67" s="252" customFormat="1" x14ac:dyDescent="0.2"/>
    <row r="68" s="252" customFormat="1" x14ac:dyDescent="0.2"/>
    <row r="69" s="252" customFormat="1" x14ac:dyDescent="0.2"/>
    <row r="70" s="252" customFormat="1" x14ac:dyDescent="0.2"/>
    <row r="71" s="252" customFormat="1" x14ac:dyDescent="0.2"/>
    <row r="72" s="252" customFormat="1" x14ac:dyDescent="0.2"/>
    <row r="73" s="252" customFormat="1" x14ac:dyDescent="0.2"/>
    <row r="74" s="252" customFormat="1" x14ac:dyDescent="0.2"/>
    <row r="75" s="252" customFormat="1" x14ac:dyDescent="0.2"/>
    <row r="76" s="252" customFormat="1" x14ac:dyDescent="0.2"/>
    <row r="77" s="252" customFormat="1" x14ac:dyDescent="0.2"/>
    <row r="78" s="252" customFormat="1" x14ac:dyDescent="0.2"/>
    <row r="79" s="252" customFormat="1" x14ac:dyDescent="0.2"/>
    <row r="80" s="252" customFormat="1" x14ac:dyDescent="0.2"/>
    <row r="81" s="252" customFormat="1" x14ac:dyDescent="0.2"/>
    <row r="82" s="252" customFormat="1" x14ac:dyDescent="0.2"/>
    <row r="83" s="252" customFormat="1" x14ac:dyDescent="0.2"/>
    <row r="84" s="252" customFormat="1" x14ac:dyDescent="0.2"/>
    <row r="85" s="252" customFormat="1" x14ac:dyDescent="0.2"/>
    <row r="86" s="252" customFormat="1" x14ac:dyDescent="0.2"/>
    <row r="87" s="252" customFormat="1" x14ac:dyDescent="0.2"/>
    <row r="88" s="252" customFormat="1" x14ac:dyDescent="0.2"/>
    <row r="89" s="252" customFormat="1" x14ac:dyDescent="0.2"/>
    <row r="90" s="252" customFormat="1" x14ac:dyDescent="0.2"/>
    <row r="91" s="252" customFormat="1" x14ac:dyDescent="0.2"/>
    <row r="92" s="252" customFormat="1" x14ac:dyDescent="0.2"/>
    <row r="93" s="252" customFormat="1" x14ac:dyDescent="0.2"/>
    <row r="94" s="252" customFormat="1" x14ac:dyDescent="0.2"/>
    <row r="95" s="252" customFormat="1" x14ac:dyDescent="0.2"/>
    <row r="96" s="252" customFormat="1" x14ac:dyDescent="0.2"/>
    <row r="97" s="252" customFormat="1" x14ac:dyDescent="0.2"/>
    <row r="98" s="252" customFormat="1" x14ac:dyDescent="0.2"/>
    <row r="99" s="252" customFormat="1" x14ac:dyDescent="0.2"/>
    <row r="100" s="252" customFormat="1" x14ac:dyDescent="0.2"/>
    <row r="101" s="252" customFormat="1" x14ac:dyDescent="0.2"/>
    <row r="102" s="252" customFormat="1" x14ac:dyDescent="0.2"/>
    <row r="103" s="252" customFormat="1" x14ac:dyDescent="0.2"/>
    <row r="104" s="252" customFormat="1" x14ac:dyDescent="0.2"/>
    <row r="105" s="252" customFormat="1" x14ac:dyDescent="0.2"/>
    <row r="106" s="252" customFormat="1" x14ac:dyDescent="0.2"/>
    <row r="107" s="252" customFormat="1" x14ac:dyDescent="0.2"/>
    <row r="108" s="252" customFormat="1" x14ac:dyDescent="0.2"/>
    <row r="109" s="252" customFormat="1" x14ac:dyDescent="0.2"/>
    <row r="110" s="252" customFormat="1" x14ac:dyDescent="0.2"/>
    <row r="111" s="252" customFormat="1" x14ac:dyDescent="0.2"/>
    <row r="112" s="252" customFormat="1" x14ac:dyDescent="0.2"/>
    <row r="113" s="252" customFormat="1" x14ac:dyDescent="0.2"/>
    <row r="114" s="252" customFormat="1" x14ac:dyDescent="0.2"/>
    <row r="115" s="252" customFormat="1" x14ac:dyDescent="0.2"/>
    <row r="116" s="252" customFormat="1" x14ac:dyDescent="0.2"/>
    <row r="117" s="252" customFormat="1" x14ac:dyDescent="0.2"/>
    <row r="118" s="252" customFormat="1" x14ac:dyDescent="0.2"/>
    <row r="119" s="252" customFormat="1" x14ac:dyDescent="0.2"/>
    <row r="120" s="252" customFormat="1" x14ac:dyDescent="0.2"/>
    <row r="121" s="252" customFormat="1" x14ac:dyDescent="0.2"/>
    <row r="122" s="252" customFormat="1" x14ac:dyDescent="0.2"/>
    <row r="123" s="252" customFormat="1" x14ac:dyDescent="0.2"/>
    <row r="124" s="252" customFormat="1" x14ac:dyDescent="0.2"/>
    <row r="125" s="252" customFormat="1" x14ac:dyDescent="0.2"/>
    <row r="126" s="252" customFormat="1" x14ac:dyDescent="0.2"/>
    <row r="127" s="252" customFormat="1" x14ac:dyDescent="0.2"/>
    <row r="128" s="252" customFormat="1" x14ac:dyDescent="0.2"/>
    <row r="129" s="252" customFormat="1" x14ac:dyDescent="0.2"/>
    <row r="130" s="252" customFormat="1" x14ac:dyDescent="0.2"/>
    <row r="131" s="252" customFormat="1" x14ac:dyDescent="0.2"/>
    <row r="132" s="252" customFormat="1" x14ac:dyDescent="0.2"/>
    <row r="133" s="252" customFormat="1" x14ac:dyDescent="0.2"/>
    <row r="134" s="252" customFormat="1" x14ac:dyDescent="0.2"/>
    <row r="135" s="252" customFormat="1" x14ac:dyDescent="0.2"/>
    <row r="136" s="252" customFormat="1" x14ac:dyDescent="0.2"/>
    <row r="137" s="252" customFormat="1" x14ac:dyDescent="0.2"/>
    <row r="138" s="252" customFormat="1" x14ac:dyDescent="0.2"/>
    <row r="139" s="252" customFormat="1" x14ac:dyDescent="0.2"/>
    <row r="140" s="252" customFormat="1" x14ac:dyDescent="0.2"/>
    <row r="141" s="252" customFormat="1" x14ac:dyDescent="0.2"/>
    <row r="142" s="252" customFormat="1" x14ac:dyDescent="0.2"/>
    <row r="143" s="252" customFormat="1" x14ac:dyDescent="0.2"/>
    <row r="144" s="252" customFormat="1" x14ac:dyDescent="0.2"/>
    <row r="145" s="252" customFormat="1" x14ac:dyDescent="0.2"/>
    <row r="146" s="252" customFormat="1" x14ac:dyDescent="0.2"/>
    <row r="147" s="252" customFormat="1" x14ac:dyDescent="0.2"/>
    <row r="148" s="252" customFormat="1" x14ac:dyDescent="0.2"/>
    <row r="149" s="252" customFormat="1" x14ac:dyDescent="0.2"/>
    <row r="150" s="252" customFormat="1" x14ac:dyDescent="0.2"/>
    <row r="151" s="252" customFormat="1" x14ac:dyDescent="0.2"/>
    <row r="152" s="252" customFormat="1" x14ac:dyDescent="0.2"/>
    <row r="153" s="252" customFormat="1" x14ac:dyDescent="0.2"/>
    <row r="154" s="252" customFormat="1" x14ac:dyDescent="0.2"/>
    <row r="155" s="252" customFormat="1" x14ac:dyDescent="0.2"/>
    <row r="156" s="252" customFormat="1" x14ac:dyDescent="0.2"/>
    <row r="157" s="252" customFormat="1" x14ac:dyDescent="0.2"/>
    <row r="158" s="252" customFormat="1" x14ac:dyDescent="0.2"/>
    <row r="159" s="252" customFormat="1" x14ac:dyDescent="0.2"/>
    <row r="160" s="252" customFormat="1" x14ac:dyDescent="0.2"/>
    <row r="161" s="252" customFormat="1" x14ac:dyDescent="0.2"/>
    <row r="162" s="252" customFormat="1" x14ac:dyDescent="0.2"/>
    <row r="163" s="252" customFormat="1" x14ac:dyDescent="0.2"/>
    <row r="164" s="252" customFormat="1" x14ac:dyDescent="0.2"/>
    <row r="165" s="252" customFormat="1" x14ac:dyDescent="0.2"/>
    <row r="166" s="252" customFormat="1" x14ac:dyDescent="0.2"/>
    <row r="167" s="252" customFormat="1" x14ac:dyDescent="0.2"/>
    <row r="168" s="252" customFormat="1" x14ac:dyDescent="0.2"/>
    <row r="169" s="252" customFormat="1" x14ac:dyDescent="0.2"/>
    <row r="170" s="252" customFormat="1" x14ac:dyDescent="0.2"/>
    <row r="171" s="252" customFormat="1" x14ac:dyDescent="0.2"/>
    <row r="172" s="252" customFormat="1" x14ac:dyDescent="0.2"/>
    <row r="173" s="252" customFormat="1" x14ac:dyDescent="0.2"/>
    <row r="174" s="252" customFormat="1" x14ac:dyDescent="0.2"/>
    <row r="175" s="252" customFormat="1" x14ac:dyDescent="0.2"/>
    <row r="176" s="252" customFormat="1" x14ac:dyDescent="0.2"/>
    <row r="177" s="252" customFormat="1" x14ac:dyDescent="0.2"/>
    <row r="178" s="252" customFormat="1" x14ac:dyDescent="0.2"/>
    <row r="179" s="252" customFormat="1" x14ac:dyDescent="0.2"/>
    <row r="180" s="252" customFormat="1" x14ac:dyDescent="0.2"/>
    <row r="181" s="252" customFormat="1" x14ac:dyDescent="0.2"/>
    <row r="182" s="252" customFormat="1" x14ac:dyDescent="0.2"/>
    <row r="183" s="252" customFormat="1" x14ac:dyDescent="0.2"/>
    <row r="184" s="252" customFormat="1" x14ac:dyDescent="0.2"/>
    <row r="185" s="252" customFormat="1" x14ac:dyDescent="0.2"/>
    <row r="186" s="252" customFormat="1" x14ac:dyDescent="0.2"/>
    <row r="187" s="252" customFormat="1" x14ac:dyDescent="0.2"/>
    <row r="188" s="252" customFormat="1" x14ac:dyDescent="0.2"/>
    <row r="189" s="252" customFormat="1" x14ac:dyDescent="0.2"/>
    <row r="190" s="252" customFormat="1" x14ac:dyDescent="0.2"/>
    <row r="191" s="252" customFormat="1" x14ac:dyDescent="0.2"/>
    <row r="192" s="252" customFormat="1" x14ac:dyDescent="0.2"/>
    <row r="193" s="252" customFormat="1" x14ac:dyDescent="0.2"/>
    <row r="194" s="252" customFormat="1" x14ac:dyDescent="0.2"/>
    <row r="195" s="252" customFormat="1" x14ac:dyDescent="0.2"/>
    <row r="196" s="252" customFormat="1" x14ac:dyDescent="0.2"/>
    <row r="197" s="252" customFormat="1" x14ac:dyDescent="0.2"/>
    <row r="198" s="252" customFormat="1" x14ac:dyDescent="0.2"/>
    <row r="199" s="252" customFormat="1" x14ac:dyDescent="0.2"/>
    <row r="200" s="252" customFormat="1" x14ac:dyDescent="0.2"/>
    <row r="201" s="252" customFormat="1" x14ac:dyDescent="0.2"/>
    <row r="202" s="252" customFormat="1" x14ac:dyDescent="0.2"/>
    <row r="203" s="252" customFormat="1" x14ac:dyDescent="0.2"/>
    <row r="204" s="252" customFormat="1" x14ac:dyDescent="0.2"/>
    <row r="205" s="252" customFormat="1" x14ac:dyDescent="0.2"/>
    <row r="206" s="252" customFormat="1" x14ac:dyDescent="0.2"/>
    <row r="207" s="252" customFormat="1" x14ac:dyDescent="0.2"/>
    <row r="208" s="252" customFormat="1" x14ac:dyDescent="0.2"/>
    <row r="209" s="252" customFormat="1" x14ac:dyDescent="0.2"/>
    <row r="210" s="252" customFormat="1" x14ac:dyDescent="0.2"/>
    <row r="211" s="252" customFormat="1" x14ac:dyDescent="0.2"/>
    <row r="212" s="252" customFormat="1" x14ac:dyDescent="0.2"/>
    <row r="213" s="252" customFormat="1" x14ac:dyDescent="0.2"/>
    <row r="214" s="252" customFormat="1" x14ac:dyDescent="0.2"/>
    <row r="215" s="252" customFormat="1" x14ac:dyDescent="0.2"/>
    <row r="216" s="252" customFormat="1" x14ac:dyDescent="0.2"/>
    <row r="217" s="252" customFormat="1" x14ac:dyDescent="0.2"/>
    <row r="218" s="252" customFormat="1" x14ac:dyDescent="0.2"/>
    <row r="219" s="252" customFormat="1" x14ac:dyDescent="0.2"/>
    <row r="220" s="252" customFormat="1" x14ac:dyDescent="0.2"/>
    <row r="221" s="252" customFormat="1" x14ac:dyDescent="0.2"/>
    <row r="222" s="252" customFormat="1" x14ac:dyDescent="0.2"/>
    <row r="223" s="252" customFormat="1" x14ac:dyDescent="0.2"/>
    <row r="224" s="252" customFormat="1" x14ac:dyDescent="0.2"/>
    <row r="225" spans="11:13" s="252" customFormat="1" x14ac:dyDescent="0.2"/>
    <row r="226" spans="11:13" s="252" customFormat="1" x14ac:dyDescent="0.2"/>
    <row r="227" spans="11:13" s="252" customFormat="1" x14ac:dyDescent="0.2"/>
    <row r="228" spans="11:13" s="252" customFormat="1" x14ac:dyDescent="0.2"/>
    <row r="229" spans="11:13" s="252" customFormat="1" x14ac:dyDescent="0.2"/>
    <row r="230" spans="11:13" x14ac:dyDescent="0.2">
      <c r="K230" s="252"/>
      <c r="L230" s="252"/>
      <c r="M230" s="252"/>
    </row>
    <row r="231" spans="11:13" x14ac:dyDescent="0.2">
      <c r="K231" s="252"/>
      <c r="L231" s="252"/>
      <c r="M231" s="252"/>
    </row>
    <row r="232" spans="11:13" x14ac:dyDescent="0.2">
      <c r="K232" s="252"/>
      <c r="L232" s="252"/>
      <c r="M232" s="252"/>
    </row>
    <row r="233" spans="11:13" x14ac:dyDescent="0.2">
      <c r="K233" s="252"/>
      <c r="L233" s="252"/>
      <c r="M233" s="252"/>
    </row>
    <row r="234" spans="11:13" x14ac:dyDescent="0.2">
      <c r="K234" s="252"/>
      <c r="L234" s="252"/>
      <c r="M234" s="252"/>
    </row>
    <row r="235" spans="11:13" x14ac:dyDescent="0.2">
      <c r="K235" s="252"/>
      <c r="L235" s="252"/>
      <c r="M235" s="252"/>
    </row>
  </sheetData>
  <customSheetViews>
    <customSheetView guid="{0F79DD5E-22E4-48D4-BCA5-47DC844E0803}" scale="60" hiddenColumns="1">
      <selection activeCell="G15" sqref="G15"/>
      <pageMargins left="0.7" right="0.7" top="0.75" bottom="0.75" header="0.3" footer="0.3"/>
      <pageSetup orientation="portrait" r:id="rId1"/>
    </customSheetView>
  </customSheetViews>
  <mergeCells count="4">
    <mergeCell ref="E19:F19"/>
    <mergeCell ref="E20:F20"/>
    <mergeCell ref="E21:F21"/>
    <mergeCell ref="B54:H57"/>
  </mergeCells>
  <pageMargins left="0.7" right="0.7" top="0.75" bottom="0.75" header="0.3" footer="0.3"/>
  <pageSetup scale="49" orientation="landscape"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FF0000"/>
  </sheetPr>
  <dimension ref="A1:AZ75"/>
  <sheetViews>
    <sheetView topLeftCell="A24" zoomScaleNormal="100" workbookViewId="0">
      <selection activeCell="B53" sqref="B53"/>
    </sheetView>
  </sheetViews>
  <sheetFormatPr defaultColWidth="8.85546875" defaultRowHeight="12.75" x14ac:dyDescent="0.2"/>
  <cols>
    <col min="1" max="1" width="17.7109375" style="243" customWidth="1"/>
    <col min="2" max="2" width="13.42578125" style="243" customWidth="1"/>
    <col min="3" max="3" width="16.42578125" style="243" bestFit="1" customWidth="1"/>
    <col min="4" max="4" width="13.42578125" style="243" customWidth="1"/>
    <col min="5" max="5" width="13.28515625" style="243" customWidth="1"/>
    <col min="6" max="6" width="20.85546875" style="243" customWidth="1"/>
    <col min="7" max="7" width="31.140625" style="243" customWidth="1"/>
    <col min="8" max="8" width="15" style="243" bestFit="1" customWidth="1"/>
    <col min="9" max="9" width="44.42578125" style="243" customWidth="1"/>
    <col min="10" max="10" width="20.42578125" style="243" bestFit="1" customWidth="1"/>
    <col min="11" max="11" width="33.140625" style="243" customWidth="1"/>
    <col min="12" max="12" width="73.85546875" style="243" customWidth="1"/>
    <col min="13" max="13" width="26.7109375" style="243" customWidth="1"/>
    <col min="14" max="17" width="8.85546875" style="252"/>
    <col min="18" max="52" width="9.140625" style="252" customWidth="1"/>
    <col min="53" max="16384" width="8.85546875" style="243"/>
  </cols>
  <sheetData>
    <row r="1" spans="1:52" s="216" customFormat="1" ht="13.5" thickBot="1" x14ac:dyDescent="0.25">
      <c r="A1" s="244" t="s">
        <v>579</v>
      </c>
      <c r="B1" s="245"/>
      <c r="C1" s="246"/>
      <c r="D1" s="246"/>
      <c r="E1" s="246"/>
      <c r="F1" s="247"/>
      <c r="G1" s="247"/>
      <c r="H1" s="246"/>
      <c r="I1" s="247"/>
      <c r="J1" s="246"/>
      <c r="K1" s="246"/>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row>
    <row r="2" spans="1:52" ht="64.5" thickBot="1" x14ac:dyDescent="0.25">
      <c r="A2" s="217" t="s">
        <v>194</v>
      </c>
      <c r="B2" s="218" t="s">
        <v>68</v>
      </c>
      <c r="C2" s="249" t="s">
        <v>188</v>
      </c>
      <c r="D2" s="249" t="s">
        <v>88</v>
      </c>
      <c r="E2" s="249" t="s">
        <v>89</v>
      </c>
      <c r="F2" s="250" t="s">
        <v>57</v>
      </c>
      <c r="G2" s="250" t="s">
        <v>457</v>
      </c>
      <c r="H2" s="249" t="s">
        <v>193</v>
      </c>
      <c r="I2" s="250" t="s">
        <v>70</v>
      </c>
      <c r="J2" s="249" t="s">
        <v>175</v>
      </c>
      <c r="K2" s="249" t="s">
        <v>548</v>
      </c>
      <c r="L2" s="252"/>
      <c r="M2" s="252"/>
      <c r="AX2" s="243"/>
      <c r="AY2" s="243"/>
      <c r="AZ2" s="243"/>
    </row>
    <row r="3" spans="1:52" ht="82.9" customHeight="1" x14ac:dyDescent="0.2">
      <c r="A3" s="238" t="s">
        <v>189</v>
      </c>
      <c r="B3" s="223" t="s">
        <v>467</v>
      </c>
      <c r="C3" s="220" t="s">
        <v>94</v>
      </c>
      <c r="D3" s="365">
        <v>43101</v>
      </c>
      <c r="E3" s="225">
        <v>44926</v>
      </c>
      <c r="F3" s="234" t="s">
        <v>49</v>
      </c>
      <c r="G3" s="227" t="s">
        <v>203</v>
      </c>
      <c r="H3" s="228">
        <v>20000000</v>
      </c>
      <c r="I3" s="233" t="s">
        <v>475</v>
      </c>
      <c r="J3" s="429">
        <f>53247+60390+74747+71570</f>
        <v>259954</v>
      </c>
      <c r="K3" s="264" t="s">
        <v>550</v>
      </c>
      <c r="L3" s="252"/>
      <c r="M3" s="252"/>
      <c r="AX3" s="243"/>
      <c r="AY3" s="243"/>
      <c r="AZ3" s="243"/>
    </row>
    <row r="4" spans="1:52" s="252" customFormat="1" x14ac:dyDescent="0.2"/>
    <row r="5" spans="1:52" s="240" customFormat="1" x14ac:dyDescent="0.2">
      <c r="L5" s="252"/>
    </row>
    <row r="6" spans="1:52" s="240" customFormat="1" x14ac:dyDescent="0.2">
      <c r="A6" s="241" t="s">
        <v>448</v>
      </c>
      <c r="C6" s="256" t="s">
        <v>449</v>
      </c>
      <c r="L6" s="252"/>
    </row>
    <row r="7" spans="1:52" s="240" customFormat="1" x14ac:dyDescent="0.2">
      <c r="A7" s="241"/>
    </row>
    <row r="8" spans="1:52" s="240" customFormat="1" x14ac:dyDescent="0.2">
      <c r="A8" s="241" t="s">
        <v>508</v>
      </c>
      <c r="B8" s="240">
        <v>2770960</v>
      </c>
    </row>
    <row r="9" spans="1:52" s="240" customFormat="1" x14ac:dyDescent="0.2">
      <c r="A9" s="241" t="s">
        <v>509</v>
      </c>
      <c r="B9" s="240">
        <v>2772651</v>
      </c>
    </row>
    <row r="10" spans="1:52" s="240" customFormat="1" x14ac:dyDescent="0.2">
      <c r="A10" s="241"/>
    </row>
    <row r="11" spans="1:52" s="240" customFormat="1" ht="15" x14ac:dyDescent="0.25">
      <c r="A11" s="266" t="s">
        <v>245</v>
      </c>
      <c r="B11" s="395" t="s">
        <v>244</v>
      </c>
      <c r="C11" s="395" t="s">
        <v>507</v>
      </c>
      <c r="D11" s="266" t="s">
        <v>247</v>
      </c>
      <c r="I11" s="252"/>
    </row>
    <row r="12" spans="1:52" s="240" customFormat="1" x14ac:dyDescent="0.2">
      <c r="A12" s="242">
        <v>2018</v>
      </c>
      <c r="B12" s="268">
        <v>690626</v>
      </c>
      <c r="C12" s="268">
        <v>11119411</v>
      </c>
      <c r="D12" s="268">
        <f>SUM(B12:C12)</f>
        <v>11810037</v>
      </c>
      <c r="E12" s="396" t="s">
        <v>510</v>
      </c>
      <c r="I12" s="311" t="s">
        <v>314</v>
      </c>
      <c r="J12" s="312"/>
      <c r="K12" s="313"/>
    </row>
    <row r="13" spans="1:52" s="240" customFormat="1" x14ac:dyDescent="0.2">
      <c r="A13" s="242">
        <v>2019</v>
      </c>
      <c r="B13" s="268">
        <v>2770511</v>
      </c>
      <c r="C13" s="268">
        <v>21525953</v>
      </c>
      <c r="D13" s="268">
        <f>SUM(B13:C13)</f>
        <v>24296464</v>
      </c>
      <c r="I13" s="295" t="s">
        <v>400</v>
      </c>
      <c r="K13" s="315"/>
    </row>
    <row r="14" spans="1:52" s="240" customFormat="1" x14ac:dyDescent="0.2">
      <c r="A14" s="242"/>
      <c r="B14" s="268"/>
      <c r="C14" s="268"/>
      <c r="D14" s="268"/>
      <c r="I14" s="295" t="s">
        <v>401</v>
      </c>
      <c r="J14" s="252"/>
      <c r="K14" s="315"/>
    </row>
    <row r="15" spans="1:52" s="240" customFormat="1" x14ac:dyDescent="0.2">
      <c r="A15" s="242"/>
      <c r="B15" s="268"/>
      <c r="C15" s="268"/>
      <c r="D15" s="268"/>
      <c r="I15" s="295" t="s">
        <v>402</v>
      </c>
      <c r="K15" s="315"/>
    </row>
    <row r="16" spans="1:52" s="240" customFormat="1" x14ac:dyDescent="0.2">
      <c r="A16" s="242"/>
      <c r="B16" s="268"/>
      <c r="C16" s="268"/>
      <c r="D16" s="268"/>
      <c r="I16" s="295" t="s">
        <v>403</v>
      </c>
      <c r="K16" s="315"/>
    </row>
    <row r="17" spans="1:13" s="240" customFormat="1" x14ac:dyDescent="0.2">
      <c r="B17" s="268"/>
      <c r="C17" s="268"/>
      <c r="D17" s="268"/>
      <c r="I17" s="295" t="s">
        <v>404</v>
      </c>
      <c r="K17" s="315"/>
    </row>
    <row r="18" spans="1:13" s="240" customFormat="1" x14ac:dyDescent="0.2">
      <c r="B18" s="268"/>
      <c r="C18" s="268"/>
      <c r="D18" s="268"/>
      <c r="I18" s="295" t="s">
        <v>405</v>
      </c>
      <c r="K18" s="315"/>
    </row>
    <row r="19" spans="1:13" s="240" customFormat="1" x14ac:dyDescent="0.2">
      <c r="I19" s="295" t="s">
        <v>406</v>
      </c>
      <c r="K19" s="315"/>
    </row>
    <row r="20" spans="1:13" s="240" customFormat="1" x14ac:dyDescent="0.2">
      <c r="I20" s="317" t="s">
        <v>407</v>
      </c>
      <c r="J20" s="278"/>
      <c r="K20" s="318"/>
    </row>
    <row r="21" spans="1:13" s="240" customFormat="1" x14ac:dyDescent="0.2">
      <c r="A21" s="256"/>
      <c r="M21" s="252"/>
    </row>
    <row r="22" spans="1:13" s="252" customFormat="1" x14ac:dyDescent="0.2"/>
    <row r="23" spans="1:13" s="252" customFormat="1" x14ac:dyDescent="0.2"/>
    <row r="24" spans="1:13" s="252" customFormat="1" x14ac:dyDescent="0.2">
      <c r="A24" s="256"/>
    </row>
    <row r="25" spans="1:13" s="252" customFormat="1" x14ac:dyDescent="0.2"/>
    <row r="26" spans="1:13" s="252" customFormat="1" x14ac:dyDescent="0.2"/>
    <row r="27" spans="1:13" s="252" customFormat="1" x14ac:dyDescent="0.2"/>
    <row r="28" spans="1:13" s="252" customFormat="1" x14ac:dyDescent="0.2"/>
    <row r="29" spans="1:13" s="252" customFormat="1" x14ac:dyDescent="0.2"/>
    <row r="30" spans="1:13" s="252" customFormat="1" x14ac:dyDescent="0.2"/>
    <row r="31" spans="1:13" s="252" customFormat="1" x14ac:dyDescent="0.2"/>
    <row r="32" spans="1:13" s="252" customFormat="1" x14ac:dyDescent="0.2"/>
    <row r="33" s="252" customFormat="1" x14ac:dyDescent="0.2"/>
    <row r="34" s="252" customFormat="1" x14ac:dyDescent="0.2"/>
    <row r="35" s="252" customFormat="1" x14ac:dyDescent="0.2"/>
    <row r="36" s="252" customFormat="1" x14ac:dyDescent="0.2"/>
    <row r="37" s="252" customFormat="1" x14ac:dyDescent="0.2"/>
    <row r="38" s="252" customFormat="1" x14ac:dyDescent="0.2"/>
    <row r="39" s="252" customFormat="1" x14ac:dyDescent="0.2"/>
    <row r="40" s="252" customFormat="1" x14ac:dyDescent="0.2"/>
    <row r="41" s="252" customFormat="1" x14ac:dyDescent="0.2"/>
    <row r="42" s="252" customFormat="1" x14ac:dyDescent="0.2"/>
    <row r="43" s="252" customFormat="1" x14ac:dyDescent="0.2"/>
    <row r="44" s="252" customFormat="1" x14ac:dyDescent="0.2"/>
    <row r="45" s="252" customFormat="1" x14ac:dyDescent="0.2"/>
    <row r="46" s="252" customFormat="1" x14ac:dyDescent="0.2"/>
    <row r="47" s="252" customFormat="1" x14ac:dyDescent="0.2"/>
    <row r="48" s="252" customFormat="1" x14ac:dyDescent="0.2"/>
    <row r="49" spans="1:12" s="252" customFormat="1" x14ac:dyDescent="0.2"/>
    <row r="50" spans="1:12" s="252" customFormat="1" x14ac:dyDescent="0.2">
      <c r="A50" s="257" t="s">
        <v>276</v>
      </c>
      <c r="B50" s="544" t="s">
        <v>580</v>
      </c>
      <c r="C50" s="544"/>
      <c r="D50" s="544"/>
      <c r="E50" s="544"/>
      <c r="F50" s="544"/>
      <c r="G50" s="544"/>
      <c r="H50" s="544"/>
      <c r="I50" s="544"/>
      <c r="J50" s="544"/>
      <c r="K50" s="544"/>
      <c r="L50" s="544"/>
    </row>
    <row r="51" spans="1:12" s="252" customFormat="1" x14ac:dyDescent="0.2">
      <c r="B51" s="544"/>
      <c r="C51" s="544"/>
      <c r="D51" s="544"/>
      <c r="E51" s="544"/>
      <c r="F51" s="544"/>
      <c r="G51" s="544"/>
      <c r="H51" s="544"/>
      <c r="I51" s="544"/>
      <c r="J51" s="544"/>
      <c r="K51" s="544"/>
      <c r="L51" s="544"/>
    </row>
    <row r="52" spans="1:12" s="252" customFormat="1" x14ac:dyDescent="0.2">
      <c r="B52" s="544"/>
      <c r="C52" s="544"/>
      <c r="D52" s="544"/>
      <c r="E52" s="544"/>
      <c r="F52" s="544"/>
      <c r="G52" s="544"/>
      <c r="H52" s="544"/>
      <c r="I52" s="544"/>
      <c r="J52" s="544"/>
      <c r="K52" s="544"/>
      <c r="L52" s="544"/>
    </row>
    <row r="53" spans="1:12" s="252" customFormat="1" x14ac:dyDescent="0.2"/>
    <row r="54" spans="1:12" s="252" customFormat="1" x14ac:dyDescent="0.2"/>
    <row r="55" spans="1:12" s="252" customFormat="1" x14ac:dyDescent="0.2"/>
    <row r="56" spans="1:12" s="252" customFormat="1" x14ac:dyDescent="0.2"/>
    <row r="57" spans="1:12" s="252" customFormat="1" x14ac:dyDescent="0.2"/>
    <row r="58" spans="1:12" s="252" customFormat="1" x14ac:dyDescent="0.2"/>
    <row r="59" spans="1:12" s="252" customFormat="1" x14ac:dyDescent="0.2"/>
    <row r="60" spans="1:12" s="252" customFormat="1" x14ac:dyDescent="0.2"/>
    <row r="61" spans="1:12" s="252" customFormat="1" x14ac:dyDescent="0.2"/>
    <row r="62" spans="1:12" s="252" customFormat="1" x14ac:dyDescent="0.2"/>
    <row r="63" spans="1:12" s="252" customFormat="1" x14ac:dyDescent="0.2"/>
    <row r="64" spans="1:12" s="252" customFormat="1" x14ac:dyDescent="0.2"/>
    <row r="65" s="252" customFormat="1" x14ac:dyDescent="0.2"/>
    <row r="66" s="252" customFormat="1" x14ac:dyDescent="0.2"/>
    <row r="67" s="252" customFormat="1" x14ac:dyDescent="0.2"/>
    <row r="68" s="252" customFormat="1" x14ac:dyDescent="0.2"/>
    <row r="69" s="252" customFormat="1" x14ac:dyDescent="0.2"/>
    <row r="70" s="252" customFormat="1" x14ac:dyDescent="0.2"/>
    <row r="71" s="252" customFormat="1" x14ac:dyDescent="0.2"/>
    <row r="72" s="252" customFormat="1" x14ac:dyDescent="0.2"/>
    <row r="73" s="252" customFormat="1" x14ac:dyDescent="0.2"/>
    <row r="74" s="252" customFormat="1" x14ac:dyDescent="0.2"/>
    <row r="75" s="252" customFormat="1" x14ac:dyDescent="0.2"/>
  </sheetData>
  <customSheetViews>
    <customSheetView guid="{0F79DD5E-22E4-48D4-BCA5-47DC844E0803}" scale="60" hiddenColumns="1">
      <selection activeCell="J17" sqref="J17"/>
      <pageMargins left="0.7" right="0.7" top="0.75" bottom="0.75" header="0.3" footer="0.3"/>
    </customSheetView>
  </customSheetViews>
  <mergeCells count="1">
    <mergeCell ref="B50:L52"/>
  </mergeCells>
  <hyperlinks>
    <hyperlink ref="C11" r:id="rId1" xr:uid="{00000000-0004-0000-1900-000000000000}"/>
    <hyperlink ref="B11" r:id="rId2" xr:uid="{00000000-0004-0000-1900-000001000000}"/>
  </hyperlinks>
  <pageMargins left="0.7" right="0.7" top="0.75" bottom="0.75" header="0.3" footer="0.3"/>
  <pageSetup orientation="portrait" r:id="rId3"/>
  <drawing r:id="rId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C3BAA-BBC2-45B6-8B2C-E77523463093}">
  <dimension ref="A1:K12"/>
  <sheetViews>
    <sheetView workbookViewId="0">
      <selection activeCell="B13" sqref="B13"/>
    </sheetView>
  </sheetViews>
  <sheetFormatPr defaultRowHeight="15" x14ac:dyDescent="0.25"/>
  <cols>
    <col min="1" max="1" width="37.140625" customWidth="1"/>
    <col min="2" max="2" width="14.140625" customWidth="1"/>
    <col min="3" max="3" width="18" customWidth="1"/>
    <col min="4" max="4" width="12.7109375" customWidth="1"/>
    <col min="5" max="5" width="12.85546875" customWidth="1"/>
    <col min="6" max="6" width="16.28515625" bestFit="1" customWidth="1"/>
    <col min="7" max="7" width="23.42578125" bestFit="1" customWidth="1"/>
    <col min="8" max="8" width="19.5703125" customWidth="1"/>
    <col min="9" max="9" width="37" customWidth="1"/>
    <col min="10" max="10" width="16.5703125" customWidth="1"/>
    <col min="11" max="11" width="35.140625" customWidth="1"/>
  </cols>
  <sheetData>
    <row r="1" spans="1:11" ht="15.75" thickBot="1" x14ac:dyDescent="0.3">
      <c r="A1" s="244" t="s">
        <v>583</v>
      </c>
      <c r="B1" s="245"/>
      <c r="C1" s="246"/>
      <c r="D1" s="246"/>
      <c r="E1" s="246"/>
      <c r="F1" s="247"/>
      <c r="G1" s="247"/>
      <c r="H1" s="246"/>
      <c r="I1" s="247"/>
      <c r="J1" s="246"/>
      <c r="K1" s="246"/>
    </row>
    <row r="2" spans="1:11" ht="65.25" thickBot="1" x14ac:dyDescent="0.3">
      <c r="A2" s="217" t="s">
        <v>194</v>
      </c>
      <c r="B2" s="218" t="s">
        <v>68</v>
      </c>
      <c r="C2" s="249" t="s">
        <v>188</v>
      </c>
      <c r="D2" s="249" t="s">
        <v>88</v>
      </c>
      <c r="E2" s="249" t="s">
        <v>89</v>
      </c>
      <c r="F2" s="250" t="s">
        <v>57</v>
      </c>
      <c r="G2" s="250" t="s">
        <v>457</v>
      </c>
      <c r="H2" s="249" t="s">
        <v>193</v>
      </c>
      <c r="I2" s="250" t="s">
        <v>70</v>
      </c>
      <c r="J2" s="249" t="s">
        <v>175</v>
      </c>
      <c r="K2" s="249" t="s">
        <v>548</v>
      </c>
    </row>
    <row r="3" spans="1:11" ht="94.9" customHeight="1" x14ac:dyDescent="0.25">
      <c r="A3" s="222" t="s">
        <v>560</v>
      </c>
      <c r="B3" s="223" t="s">
        <v>564</v>
      </c>
      <c r="C3" s="220" t="s">
        <v>94</v>
      </c>
      <c r="D3" s="225">
        <v>44537</v>
      </c>
      <c r="E3" s="225">
        <v>55494</v>
      </c>
      <c r="F3" s="423" t="s">
        <v>561</v>
      </c>
      <c r="G3" s="223"/>
      <c r="H3" s="228"/>
      <c r="I3" s="321" t="s">
        <v>565</v>
      </c>
      <c r="J3" s="228">
        <v>2500000</v>
      </c>
      <c r="K3" s="421" t="s">
        <v>562</v>
      </c>
    </row>
    <row r="12" spans="1:11" x14ac:dyDescent="0.25">
      <c r="A12" s="420" t="s">
        <v>276</v>
      </c>
      <c r="B12" s="431" t="s">
        <v>584</v>
      </c>
    </row>
  </sheetData>
  <pageMargins left="0.7" right="0.7" top="0.75" bottom="0.75" header="0.3" footer="0.3"/>
  <pageSetup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L115"/>
  <sheetViews>
    <sheetView tabSelected="1" workbookViewId="0">
      <pane xSplit="1" ySplit="3" topLeftCell="B4" activePane="bottomRight" state="frozen"/>
      <selection pane="topRight" activeCell="B1" sqref="B1"/>
      <selection pane="bottomLeft" activeCell="A4" sqref="A4"/>
      <selection pane="bottomRight" activeCell="A4" sqref="A4"/>
    </sheetView>
  </sheetViews>
  <sheetFormatPr defaultRowHeight="15" x14ac:dyDescent="0.25"/>
  <cols>
    <col min="1" max="1" width="34" customWidth="1"/>
    <col min="2" max="2" width="50.5703125" customWidth="1"/>
    <col min="3" max="3" width="10.7109375" customWidth="1"/>
    <col min="4" max="4" width="11.85546875" customWidth="1"/>
    <col min="5" max="5" width="33" customWidth="1"/>
    <col min="6" max="6" width="9.28515625" style="11" bestFit="1" customWidth="1"/>
    <col min="7" max="7" width="17.28515625" customWidth="1"/>
    <col min="8" max="8" width="28.28515625" customWidth="1"/>
    <col min="9" max="9" width="15.85546875" customWidth="1"/>
    <col min="10" max="10" width="2.42578125" customWidth="1"/>
    <col min="11" max="11" width="30.5703125" bestFit="1" customWidth="1"/>
    <col min="12" max="12" width="9.7109375" bestFit="1" customWidth="1"/>
  </cols>
  <sheetData>
    <row r="1" spans="1:12" ht="20.25" x14ac:dyDescent="0.3">
      <c r="A1" s="571" t="s">
        <v>592</v>
      </c>
      <c r="B1" s="572"/>
      <c r="C1" s="572"/>
      <c r="D1" s="572"/>
      <c r="E1" s="572"/>
      <c r="F1" s="572"/>
      <c r="G1" s="572"/>
      <c r="H1" s="572"/>
      <c r="I1" s="573"/>
    </row>
    <row r="2" spans="1:12" ht="18" x14ac:dyDescent="0.25">
      <c r="A2" s="574" t="s">
        <v>591</v>
      </c>
      <c r="B2" s="575"/>
      <c r="C2" s="575"/>
      <c r="D2" s="575"/>
      <c r="E2" s="575"/>
      <c r="F2" s="575"/>
      <c r="G2" s="575"/>
      <c r="H2" s="575"/>
      <c r="I2" s="576"/>
    </row>
    <row r="3" spans="1:12" ht="45.75" customHeight="1" x14ac:dyDescent="0.25">
      <c r="A3" s="433" t="s">
        <v>194</v>
      </c>
      <c r="B3" s="434" t="s">
        <v>469</v>
      </c>
      <c r="C3" s="434" t="s">
        <v>530</v>
      </c>
      <c r="D3" s="434" t="s">
        <v>531</v>
      </c>
      <c r="E3" s="435" t="s">
        <v>621</v>
      </c>
      <c r="F3" s="435" t="s">
        <v>594</v>
      </c>
      <c r="G3" s="435" t="s">
        <v>590</v>
      </c>
      <c r="H3" s="435" t="s">
        <v>589</v>
      </c>
      <c r="I3" s="436" t="s">
        <v>557</v>
      </c>
    </row>
    <row r="4" spans="1:12" s="404" customFormat="1" ht="51" x14ac:dyDescent="0.25">
      <c r="A4" s="437" t="s">
        <v>585</v>
      </c>
      <c r="B4" s="438" t="s">
        <v>623</v>
      </c>
      <c r="C4" s="453">
        <v>42660</v>
      </c>
      <c r="D4" s="453">
        <v>46312</v>
      </c>
      <c r="E4" s="439" t="s">
        <v>622</v>
      </c>
      <c r="F4" s="440" t="s">
        <v>606</v>
      </c>
      <c r="G4" s="497">
        <v>30000000</v>
      </c>
      <c r="H4" s="441" t="s">
        <v>624</v>
      </c>
      <c r="I4" s="502">
        <v>1810281</v>
      </c>
    </row>
    <row r="5" spans="1:12" s="404" customFormat="1" ht="38.25" x14ac:dyDescent="0.25">
      <c r="A5" s="437" t="s">
        <v>595</v>
      </c>
      <c r="B5" s="438" t="s">
        <v>628</v>
      </c>
      <c r="C5" s="453">
        <v>44543</v>
      </c>
      <c r="D5" s="453">
        <v>48195</v>
      </c>
      <c r="E5" s="439" t="s">
        <v>622</v>
      </c>
      <c r="F5" s="442" t="s">
        <v>606</v>
      </c>
      <c r="G5" s="498">
        <v>10000000</v>
      </c>
      <c r="H5" s="443" t="s">
        <v>625</v>
      </c>
      <c r="I5" s="503">
        <f>9504+312500+156250</f>
        <v>478254</v>
      </c>
    </row>
    <row r="6" spans="1:12" s="404" customFormat="1" ht="38.25" x14ac:dyDescent="0.25">
      <c r="A6" s="437" t="s">
        <v>588</v>
      </c>
      <c r="B6" s="444" t="s">
        <v>626</v>
      </c>
      <c r="C6" s="453">
        <v>38820</v>
      </c>
      <c r="D6" s="453">
        <v>46125</v>
      </c>
      <c r="E6" s="439" t="s">
        <v>622</v>
      </c>
      <c r="F6" s="442" t="s">
        <v>606</v>
      </c>
      <c r="G6" s="440" t="s">
        <v>606</v>
      </c>
      <c r="H6" s="443" t="s">
        <v>627</v>
      </c>
      <c r="I6" s="503">
        <v>5447105</v>
      </c>
    </row>
    <row r="7" spans="1:12" s="404" customFormat="1" ht="38.25" x14ac:dyDescent="0.25">
      <c r="A7" s="437" t="s">
        <v>586</v>
      </c>
      <c r="B7" s="438" t="s">
        <v>629</v>
      </c>
      <c r="C7" s="453">
        <v>43052</v>
      </c>
      <c r="D7" s="453">
        <v>47118</v>
      </c>
      <c r="E7" s="439" t="s">
        <v>622</v>
      </c>
      <c r="F7" s="442" t="s">
        <v>606</v>
      </c>
      <c r="G7" s="440" t="s">
        <v>606</v>
      </c>
      <c r="H7" s="443" t="s">
        <v>630</v>
      </c>
      <c r="I7" s="503">
        <v>245393</v>
      </c>
    </row>
    <row r="8" spans="1:12" s="404" customFormat="1" ht="38.25" x14ac:dyDescent="0.25">
      <c r="A8" s="450" t="s">
        <v>639</v>
      </c>
      <c r="B8" s="451" t="s">
        <v>637</v>
      </c>
      <c r="C8" s="453">
        <v>45369</v>
      </c>
      <c r="D8" s="483">
        <v>50218</v>
      </c>
      <c r="E8" s="439" t="s">
        <v>622</v>
      </c>
      <c r="F8" s="442" t="s">
        <v>606</v>
      </c>
      <c r="G8" s="452" t="s">
        <v>638</v>
      </c>
      <c r="H8" s="443" t="s">
        <v>634</v>
      </c>
      <c r="I8" s="503">
        <v>0</v>
      </c>
      <c r="L8" s="462"/>
    </row>
    <row r="9" spans="1:12" s="404" customFormat="1" ht="114.75" x14ac:dyDescent="0.25">
      <c r="A9" s="437" t="s">
        <v>596</v>
      </c>
      <c r="B9" s="438" t="s">
        <v>631</v>
      </c>
      <c r="C9" s="453">
        <v>44354</v>
      </c>
      <c r="D9" s="453">
        <v>53485</v>
      </c>
      <c r="E9" s="439" t="s">
        <v>622</v>
      </c>
      <c r="F9" s="442" t="s">
        <v>606</v>
      </c>
      <c r="G9" s="442" t="s">
        <v>606</v>
      </c>
      <c r="H9" s="443" t="s">
        <v>632</v>
      </c>
      <c r="I9" s="503">
        <v>13618906</v>
      </c>
    </row>
    <row r="10" spans="1:12" s="404" customFormat="1" ht="72" customHeight="1" x14ac:dyDescent="0.25">
      <c r="A10" s="450" t="s">
        <v>670</v>
      </c>
      <c r="B10" s="438" t="s">
        <v>633</v>
      </c>
      <c r="C10" s="453">
        <v>42688</v>
      </c>
      <c r="D10" s="483">
        <v>51925</v>
      </c>
      <c r="E10" s="439" t="s">
        <v>622</v>
      </c>
      <c r="F10" s="442" t="s">
        <v>606</v>
      </c>
      <c r="G10" s="498">
        <v>20000000</v>
      </c>
      <c r="H10" s="443" t="s">
        <v>634</v>
      </c>
      <c r="I10" s="503">
        <v>360888</v>
      </c>
    </row>
    <row r="11" spans="1:12" s="404" customFormat="1" ht="38.25" x14ac:dyDescent="0.25">
      <c r="A11" s="437" t="s">
        <v>587</v>
      </c>
      <c r="B11" s="451" t="s">
        <v>636</v>
      </c>
      <c r="C11" s="453">
        <v>44333</v>
      </c>
      <c r="D11" s="483">
        <v>48790</v>
      </c>
      <c r="E11" s="439" t="s">
        <v>622</v>
      </c>
      <c r="F11" s="442" t="s">
        <v>606</v>
      </c>
      <c r="G11" s="498">
        <v>750000</v>
      </c>
      <c r="H11" s="443" t="s">
        <v>635</v>
      </c>
      <c r="I11" s="503">
        <v>53897</v>
      </c>
    </row>
    <row r="12" spans="1:12" s="404" customFormat="1" ht="72" customHeight="1" x14ac:dyDescent="0.25">
      <c r="A12" s="457" t="s">
        <v>642</v>
      </c>
      <c r="B12" s="458" t="s">
        <v>644</v>
      </c>
      <c r="C12" s="459">
        <v>45964</v>
      </c>
      <c r="D12" s="486">
        <v>49616</v>
      </c>
      <c r="E12" s="439" t="s">
        <v>622</v>
      </c>
      <c r="F12" s="442" t="s">
        <v>606</v>
      </c>
      <c r="G12" s="499">
        <v>18000000</v>
      </c>
      <c r="H12" s="460" t="s">
        <v>643</v>
      </c>
      <c r="I12" s="501">
        <v>0</v>
      </c>
    </row>
    <row r="13" spans="1:12" s="404" customFormat="1" ht="39" thickBot="1" x14ac:dyDescent="0.3">
      <c r="A13" s="454" t="s">
        <v>640</v>
      </c>
      <c r="B13" s="446" t="s">
        <v>645</v>
      </c>
      <c r="C13" s="455">
        <v>44446</v>
      </c>
      <c r="D13" s="455">
        <v>47118</v>
      </c>
      <c r="E13" s="456" t="s">
        <v>622</v>
      </c>
      <c r="F13" s="445" t="s">
        <v>606</v>
      </c>
      <c r="G13" s="500">
        <v>3000000</v>
      </c>
      <c r="H13" s="461" t="s">
        <v>641</v>
      </c>
      <c r="I13" s="504">
        <v>75000</v>
      </c>
    </row>
    <row r="14" spans="1:12" s="404" customFormat="1" x14ac:dyDescent="0.25">
      <c r="A14" s="11"/>
      <c r="B14" s="432"/>
      <c r="C14" s="432"/>
      <c r="D14" s="432"/>
      <c r="E14" s="432"/>
      <c r="F14" s="11"/>
      <c r="G14" s="432"/>
      <c r="H14" s="432"/>
      <c r="I14" s="432"/>
    </row>
    <row r="15" spans="1:12" s="404" customFormat="1" x14ac:dyDescent="0.25">
      <c r="A15" s="11"/>
      <c r="B15" s="432"/>
      <c r="C15" s="432"/>
      <c r="D15" s="432"/>
      <c r="E15" s="432"/>
      <c r="F15" s="11"/>
      <c r="G15" s="432"/>
      <c r="H15" s="432"/>
      <c r="I15" s="432"/>
    </row>
    <row r="16" spans="1:12" s="404" customFormat="1" x14ac:dyDescent="0.25">
      <c r="A16" s="9"/>
      <c r="F16" s="408"/>
      <c r="H16" s="4"/>
      <c r="I16" s="4"/>
    </row>
    <row r="17" spans="1:9" s="404" customFormat="1" x14ac:dyDescent="0.25">
      <c r="A17" s="9"/>
      <c r="F17" s="408"/>
      <c r="H17" s="4"/>
      <c r="I17" s="4"/>
    </row>
    <row r="18" spans="1:9" s="404" customFormat="1" x14ac:dyDescent="0.25">
      <c r="A18" s="9"/>
      <c r="F18" s="408"/>
      <c r="H18" s="4"/>
      <c r="I18" s="4"/>
    </row>
    <row r="19" spans="1:9" s="404" customFormat="1" x14ac:dyDescent="0.25">
      <c r="A19" s="9"/>
      <c r="F19" s="408"/>
      <c r="H19" s="4"/>
      <c r="I19" s="4"/>
    </row>
    <row r="20" spans="1:9" s="404" customFormat="1" x14ac:dyDescent="0.25">
      <c r="A20" s="9"/>
      <c r="F20" s="408"/>
      <c r="H20" s="4"/>
      <c r="I20" s="4"/>
    </row>
    <row r="21" spans="1:9" s="404" customFormat="1" x14ac:dyDescent="0.25">
      <c r="A21" s="9"/>
      <c r="F21" s="408"/>
      <c r="H21" s="4"/>
      <c r="I21" s="4"/>
    </row>
    <row r="22" spans="1:9" s="404" customFormat="1" x14ac:dyDescent="0.25">
      <c r="A22" s="9"/>
      <c r="F22" s="408"/>
      <c r="H22" s="4"/>
      <c r="I22" s="4"/>
    </row>
    <row r="23" spans="1:9" s="404" customFormat="1" x14ac:dyDescent="0.25">
      <c r="A23" s="9"/>
      <c r="F23" s="408"/>
      <c r="H23" s="4"/>
      <c r="I23" s="4"/>
    </row>
    <row r="24" spans="1:9" s="404" customFormat="1" x14ac:dyDescent="0.25">
      <c r="A24" s="9"/>
      <c r="F24" s="408"/>
      <c r="H24" s="4"/>
      <c r="I24" s="4"/>
    </row>
    <row r="25" spans="1:9" s="404" customFormat="1" x14ac:dyDescent="0.25">
      <c r="A25" s="9"/>
      <c r="F25" s="408"/>
      <c r="H25" s="4"/>
      <c r="I25" s="4"/>
    </row>
    <row r="26" spans="1:9" s="404" customFormat="1" x14ac:dyDescent="0.25">
      <c r="A26" s="9"/>
      <c r="F26" s="408"/>
      <c r="H26" s="4"/>
      <c r="I26" s="4"/>
    </row>
    <row r="27" spans="1:9" s="404" customFormat="1" x14ac:dyDescent="0.25">
      <c r="A27" s="9"/>
      <c r="F27" s="408"/>
      <c r="H27" s="4"/>
      <c r="I27" s="4"/>
    </row>
    <row r="28" spans="1:9" s="404" customFormat="1" x14ac:dyDescent="0.25">
      <c r="A28" s="9"/>
      <c r="F28" s="408"/>
      <c r="H28" s="4"/>
      <c r="I28" s="4"/>
    </row>
    <row r="29" spans="1:9" s="404" customFormat="1" x14ac:dyDescent="0.25">
      <c r="A29" s="9"/>
      <c r="F29" s="408"/>
      <c r="H29" s="4"/>
      <c r="I29" s="4"/>
    </row>
    <row r="30" spans="1:9" s="404" customFormat="1" x14ac:dyDescent="0.25">
      <c r="A30" s="9"/>
      <c r="F30" s="408"/>
      <c r="H30" s="4"/>
      <c r="I30" s="4"/>
    </row>
    <row r="31" spans="1:9" s="404" customFormat="1" x14ac:dyDescent="0.25">
      <c r="A31" s="9"/>
      <c r="F31" s="408"/>
      <c r="H31" s="4"/>
      <c r="I31" s="4"/>
    </row>
    <row r="32" spans="1:9" s="404" customFormat="1" x14ac:dyDescent="0.25">
      <c r="A32" s="9"/>
      <c r="F32" s="408"/>
      <c r="H32" s="4"/>
      <c r="I32" s="4"/>
    </row>
    <row r="33" spans="1:9" s="404" customFormat="1" x14ac:dyDescent="0.25">
      <c r="A33" s="9"/>
      <c r="F33" s="408"/>
      <c r="H33" s="4"/>
      <c r="I33" s="4"/>
    </row>
    <row r="34" spans="1:9" s="404" customFormat="1" x14ac:dyDescent="0.25">
      <c r="A34" s="9"/>
      <c r="F34" s="408"/>
      <c r="H34" s="4"/>
      <c r="I34" s="4"/>
    </row>
    <row r="35" spans="1:9" s="404" customFormat="1" x14ac:dyDescent="0.25">
      <c r="A35" s="9"/>
      <c r="F35" s="408"/>
      <c r="H35" s="4"/>
      <c r="I35" s="4"/>
    </row>
    <row r="36" spans="1:9" s="404" customFormat="1" x14ac:dyDescent="0.25">
      <c r="A36" s="9"/>
      <c r="F36" s="408"/>
      <c r="H36" s="4"/>
      <c r="I36" s="4"/>
    </row>
    <row r="37" spans="1:9" s="404" customFormat="1" x14ac:dyDescent="0.25">
      <c r="A37" s="9"/>
      <c r="F37" s="408"/>
      <c r="H37" s="4"/>
      <c r="I37" s="4"/>
    </row>
    <row r="38" spans="1:9" s="404" customFormat="1" x14ac:dyDescent="0.25">
      <c r="A38" s="9"/>
      <c r="F38" s="408"/>
    </row>
    <row r="39" spans="1:9" s="404" customFormat="1" x14ac:dyDescent="0.25">
      <c r="A39" s="9"/>
      <c r="F39" s="408"/>
    </row>
    <row r="40" spans="1:9" s="404" customFormat="1" x14ac:dyDescent="0.25">
      <c r="A40" s="9"/>
      <c r="F40" s="408"/>
    </row>
    <row r="41" spans="1:9" s="404" customFormat="1" x14ac:dyDescent="0.25">
      <c r="A41" s="9"/>
      <c r="F41" s="408"/>
    </row>
    <row r="42" spans="1:9" s="404" customFormat="1" x14ac:dyDescent="0.25">
      <c r="A42" s="9"/>
      <c r="F42" s="408"/>
    </row>
    <row r="43" spans="1:9" s="404" customFormat="1" x14ac:dyDescent="0.25">
      <c r="A43" s="9"/>
      <c r="F43" s="408"/>
    </row>
    <row r="44" spans="1:9" s="404" customFormat="1" x14ac:dyDescent="0.25">
      <c r="A44" s="9"/>
      <c r="F44" s="408"/>
    </row>
    <row r="45" spans="1:9" s="404" customFormat="1" x14ac:dyDescent="0.25">
      <c r="A45" s="9"/>
      <c r="F45" s="408"/>
    </row>
    <row r="46" spans="1:9" s="404" customFormat="1" x14ac:dyDescent="0.25">
      <c r="A46" s="9"/>
      <c r="F46" s="408"/>
    </row>
    <row r="47" spans="1:9" s="404" customFormat="1" x14ac:dyDescent="0.25">
      <c r="A47" s="408"/>
      <c r="F47" s="408"/>
    </row>
    <row r="48" spans="1:9" s="404" customFormat="1" x14ac:dyDescent="0.25">
      <c r="A48" s="408"/>
      <c r="F48" s="408"/>
    </row>
    <row r="49" spans="1:6" s="404" customFormat="1" x14ac:dyDescent="0.25">
      <c r="A49" s="408"/>
      <c r="F49" s="408"/>
    </row>
    <row r="50" spans="1:6" s="404" customFormat="1" x14ac:dyDescent="0.25">
      <c r="A50" s="408"/>
      <c r="F50" s="408"/>
    </row>
    <row r="51" spans="1:6" s="404" customFormat="1" x14ac:dyDescent="0.25">
      <c r="A51" s="408"/>
      <c r="F51" s="408"/>
    </row>
    <row r="52" spans="1:6" s="404" customFormat="1" x14ac:dyDescent="0.25">
      <c r="A52" s="408"/>
      <c r="F52" s="408"/>
    </row>
    <row r="53" spans="1:6" s="404" customFormat="1" x14ac:dyDescent="0.25">
      <c r="A53" s="408"/>
      <c r="F53" s="408"/>
    </row>
    <row r="54" spans="1:6" s="404" customFormat="1" x14ac:dyDescent="0.25">
      <c r="A54" s="408"/>
      <c r="F54" s="408"/>
    </row>
    <row r="55" spans="1:6" s="404" customFormat="1" x14ac:dyDescent="0.25">
      <c r="A55" s="408"/>
      <c r="F55" s="408"/>
    </row>
    <row r="56" spans="1:6" s="404" customFormat="1" x14ac:dyDescent="0.25">
      <c r="A56" s="408"/>
      <c r="F56" s="408"/>
    </row>
    <row r="57" spans="1:6" s="404" customFormat="1" x14ac:dyDescent="0.25">
      <c r="A57" s="408"/>
      <c r="F57" s="408"/>
    </row>
    <row r="58" spans="1:6" s="404" customFormat="1" x14ac:dyDescent="0.25">
      <c r="A58" s="408"/>
      <c r="F58" s="408"/>
    </row>
    <row r="59" spans="1:6" s="404" customFormat="1" x14ac:dyDescent="0.25">
      <c r="A59" s="408"/>
      <c r="F59" s="408"/>
    </row>
    <row r="60" spans="1:6" s="404" customFormat="1" x14ac:dyDescent="0.25">
      <c r="A60" s="408"/>
      <c r="F60" s="408"/>
    </row>
    <row r="61" spans="1:6" s="404" customFormat="1" x14ac:dyDescent="0.25">
      <c r="A61" s="408"/>
      <c r="F61" s="408"/>
    </row>
    <row r="62" spans="1:6" s="404" customFormat="1" x14ac:dyDescent="0.25">
      <c r="A62" s="408"/>
      <c r="F62" s="408"/>
    </row>
    <row r="63" spans="1:6" s="404" customFormat="1" x14ac:dyDescent="0.25">
      <c r="A63" s="408"/>
      <c r="F63" s="408"/>
    </row>
    <row r="64" spans="1:6" s="404" customFormat="1" x14ac:dyDescent="0.25">
      <c r="A64" s="408"/>
      <c r="F64" s="408"/>
    </row>
    <row r="65" spans="1:6" s="404" customFormat="1" x14ac:dyDescent="0.25">
      <c r="A65" s="408"/>
      <c r="F65" s="408"/>
    </row>
    <row r="66" spans="1:6" s="404" customFormat="1" x14ac:dyDescent="0.25">
      <c r="A66" s="408"/>
      <c r="F66" s="408"/>
    </row>
    <row r="67" spans="1:6" s="404" customFormat="1" x14ac:dyDescent="0.25">
      <c r="A67" s="408"/>
      <c r="F67" s="408"/>
    </row>
    <row r="68" spans="1:6" s="404" customFormat="1" x14ac:dyDescent="0.25">
      <c r="A68" s="408"/>
      <c r="F68" s="408"/>
    </row>
    <row r="69" spans="1:6" s="404" customFormat="1" x14ac:dyDescent="0.25">
      <c r="A69" s="408"/>
      <c r="F69" s="408"/>
    </row>
    <row r="70" spans="1:6" s="404" customFormat="1" x14ac:dyDescent="0.25">
      <c r="A70" s="408"/>
      <c r="F70" s="408"/>
    </row>
    <row r="71" spans="1:6" s="404" customFormat="1" x14ac:dyDescent="0.25">
      <c r="A71" s="408"/>
      <c r="F71" s="408"/>
    </row>
    <row r="72" spans="1:6" s="404" customFormat="1" x14ac:dyDescent="0.25">
      <c r="A72" s="408"/>
      <c r="F72" s="408"/>
    </row>
    <row r="73" spans="1:6" s="404" customFormat="1" x14ac:dyDescent="0.25">
      <c r="A73" s="408"/>
      <c r="F73" s="408"/>
    </row>
    <row r="74" spans="1:6" s="404" customFormat="1" x14ac:dyDescent="0.25">
      <c r="A74" s="408"/>
      <c r="F74" s="408"/>
    </row>
    <row r="75" spans="1:6" s="404" customFormat="1" x14ac:dyDescent="0.25">
      <c r="A75" s="408"/>
      <c r="F75" s="408"/>
    </row>
    <row r="76" spans="1:6" s="404" customFormat="1" x14ac:dyDescent="0.25">
      <c r="A76" s="408"/>
      <c r="F76" s="408"/>
    </row>
    <row r="77" spans="1:6" s="404" customFormat="1" x14ac:dyDescent="0.25">
      <c r="A77" s="408"/>
      <c r="F77" s="408"/>
    </row>
    <row r="78" spans="1:6" s="404" customFormat="1" x14ac:dyDescent="0.25">
      <c r="A78" s="408"/>
      <c r="F78" s="408"/>
    </row>
    <row r="79" spans="1:6" s="404" customFormat="1" x14ac:dyDescent="0.25">
      <c r="A79" s="408"/>
      <c r="F79" s="408"/>
    </row>
    <row r="80" spans="1:6" s="404" customFormat="1" x14ac:dyDescent="0.25">
      <c r="A80" s="408"/>
      <c r="F80" s="408"/>
    </row>
    <row r="81" spans="1:6" s="404" customFormat="1" x14ac:dyDescent="0.25">
      <c r="A81" s="408"/>
      <c r="F81" s="408"/>
    </row>
    <row r="82" spans="1:6" s="404" customFormat="1" x14ac:dyDescent="0.25">
      <c r="A82" s="408"/>
      <c r="F82" s="408"/>
    </row>
    <row r="83" spans="1:6" s="404" customFormat="1" x14ac:dyDescent="0.25">
      <c r="A83" s="408"/>
      <c r="F83" s="408"/>
    </row>
    <row r="84" spans="1:6" s="404" customFormat="1" x14ac:dyDescent="0.25">
      <c r="A84" s="408"/>
      <c r="F84" s="408"/>
    </row>
    <row r="85" spans="1:6" s="404" customFormat="1" x14ac:dyDescent="0.25">
      <c r="A85" s="408"/>
      <c r="F85" s="408"/>
    </row>
    <row r="86" spans="1:6" s="404" customFormat="1" x14ac:dyDescent="0.25">
      <c r="A86" s="408"/>
      <c r="F86" s="408"/>
    </row>
    <row r="87" spans="1:6" s="404" customFormat="1" x14ac:dyDescent="0.25">
      <c r="A87" s="408"/>
      <c r="F87" s="408"/>
    </row>
    <row r="88" spans="1:6" s="404" customFormat="1" x14ac:dyDescent="0.25">
      <c r="A88" s="408"/>
      <c r="F88" s="408"/>
    </row>
    <row r="89" spans="1:6" s="404" customFormat="1" x14ac:dyDescent="0.25">
      <c r="A89" s="408"/>
      <c r="F89" s="408"/>
    </row>
    <row r="90" spans="1:6" s="404" customFormat="1" x14ac:dyDescent="0.25">
      <c r="A90" s="408"/>
      <c r="F90" s="408"/>
    </row>
    <row r="91" spans="1:6" s="404" customFormat="1" x14ac:dyDescent="0.25">
      <c r="A91" s="408"/>
      <c r="F91" s="408"/>
    </row>
    <row r="92" spans="1:6" s="404" customFormat="1" x14ac:dyDescent="0.25">
      <c r="A92" s="408"/>
      <c r="F92" s="408"/>
    </row>
    <row r="93" spans="1:6" s="404" customFormat="1" x14ac:dyDescent="0.25">
      <c r="A93" s="408"/>
      <c r="F93" s="408"/>
    </row>
    <row r="94" spans="1:6" s="404" customFormat="1" x14ac:dyDescent="0.25">
      <c r="A94" s="408"/>
      <c r="F94" s="408"/>
    </row>
    <row r="95" spans="1:6" s="404" customFormat="1" x14ac:dyDescent="0.25">
      <c r="A95" s="408"/>
      <c r="F95" s="408"/>
    </row>
    <row r="96" spans="1:6" s="404" customFormat="1" x14ac:dyDescent="0.25">
      <c r="A96" s="408"/>
      <c r="F96" s="408"/>
    </row>
    <row r="97" spans="1:6" s="404" customFormat="1" x14ac:dyDescent="0.25">
      <c r="A97" s="408"/>
      <c r="F97" s="408"/>
    </row>
    <row r="98" spans="1:6" s="404" customFormat="1" x14ac:dyDescent="0.25">
      <c r="A98" s="408"/>
      <c r="F98" s="408"/>
    </row>
    <row r="99" spans="1:6" s="404" customFormat="1" x14ac:dyDescent="0.25">
      <c r="A99" s="408"/>
      <c r="F99" s="408"/>
    </row>
    <row r="100" spans="1:6" s="404" customFormat="1" x14ac:dyDescent="0.25">
      <c r="A100" s="408"/>
      <c r="F100" s="408"/>
    </row>
    <row r="101" spans="1:6" s="404" customFormat="1" x14ac:dyDescent="0.25">
      <c r="A101" s="408"/>
      <c r="F101" s="408"/>
    </row>
    <row r="102" spans="1:6" s="404" customFormat="1" x14ac:dyDescent="0.25">
      <c r="A102" s="408"/>
      <c r="F102" s="408"/>
    </row>
    <row r="103" spans="1:6" s="404" customFormat="1" x14ac:dyDescent="0.25">
      <c r="A103" s="408"/>
      <c r="F103" s="408"/>
    </row>
    <row r="104" spans="1:6" s="404" customFormat="1" x14ac:dyDescent="0.25">
      <c r="A104" s="408"/>
      <c r="F104" s="408"/>
    </row>
    <row r="105" spans="1:6" s="404" customFormat="1" x14ac:dyDescent="0.25">
      <c r="A105" s="408"/>
      <c r="F105" s="408"/>
    </row>
    <row r="106" spans="1:6" s="404" customFormat="1" x14ac:dyDescent="0.25">
      <c r="A106" s="408"/>
      <c r="F106" s="408"/>
    </row>
    <row r="107" spans="1:6" s="404" customFormat="1" x14ac:dyDescent="0.25">
      <c r="A107" s="408"/>
      <c r="F107" s="408"/>
    </row>
    <row r="108" spans="1:6" s="404" customFormat="1" x14ac:dyDescent="0.25">
      <c r="F108" s="408"/>
    </row>
    <row r="109" spans="1:6" s="404" customFormat="1" x14ac:dyDescent="0.25">
      <c r="F109" s="408"/>
    </row>
    <row r="110" spans="1:6" s="404" customFormat="1" x14ac:dyDescent="0.25">
      <c r="F110" s="408"/>
    </row>
    <row r="111" spans="1:6" s="404" customFormat="1" x14ac:dyDescent="0.25">
      <c r="F111" s="408"/>
    </row>
    <row r="112" spans="1:6" s="404" customFormat="1" x14ac:dyDescent="0.25">
      <c r="F112" s="408"/>
    </row>
    <row r="113" spans="6:6" s="404" customFormat="1" x14ac:dyDescent="0.25">
      <c r="F113" s="408"/>
    </row>
    <row r="114" spans="6:6" s="404" customFormat="1" x14ac:dyDescent="0.25">
      <c r="F114" s="408"/>
    </row>
    <row r="115" spans="6:6" s="404" customFormat="1" x14ac:dyDescent="0.25">
      <c r="F115" s="408"/>
    </row>
  </sheetData>
  <mergeCells count="2">
    <mergeCell ref="A1:I1"/>
    <mergeCell ref="A2:I2"/>
  </mergeCells>
  <phoneticPr fontId="52" type="noConversion"/>
  <pageMargins left="0.7" right="0.7" top="0.5" bottom="0.5" header="0.3" footer="0.3"/>
  <pageSetup scale="55"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E832F-3E0A-4CB9-A6B4-D2FE1C60D1BA}">
  <sheetPr>
    <pageSetUpPr fitToPage="1"/>
  </sheetPr>
  <dimension ref="A1:L110"/>
  <sheetViews>
    <sheetView workbookViewId="0">
      <selection activeCell="H10" sqref="H10"/>
    </sheetView>
  </sheetViews>
  <sheetFormatPr defaultRowHeight="15" x14ac:dyDescent="0.25"/>
  <cols>
    <col min="1" max="1" width="30.5703125" bestFit="1" customWidth="1"/>
    <col min="2" max="2" width="39.42578125" customWidth="1"/>
    <col min="3" max="3" width="10.7109375" style="11" customWidth="1"/>
    <col min="4" max="4" width="24.7109375" customWidth="1"/>
    <col min="5" max="5" width="34.42578125" customWidth="1"/>
    <col min="6" max="6" width="9.28515625" customWidth="1"/>
    <col min="7" max="7" width="20.140625" customWidth="1"/>
    <col min="8" max="10" width="14.42578125" customWidth="1"/>
    <col min="11" max="11" width="2.140625" customWidth="1"/>
    <col min="12" max="12" width="36.42578125" customWidth="1"/>
  </cols>
  <sheetData>
    <row r="1" spans="1:12" ht="21" thickBot="1" x14ac:dyDescent="0.35">
      <c r="A1" s="571" t="s">
        <v>592</v>
      </c>
      <c r="B1" s="572"/>
      <c r="C1" s="572"/>
      <c r="D1" s="572"/>
      <c r="E1" s="572"/>
      <c r="F1" s="572"/>
      <c r="G1" s="572"/>
      <c r="H1" s="572"/>
      <c r="I1" s="572"/>
      <c r="J1" s="573"/>
    </row>
    <row r="2" spans="1:12" ht="18" x14ac:dyDescent="0.25">
      <c r="A2" s="577" t="s">
        <v>602</v>
      </c>
      <c r="B2" s="578"/>
      <c r="C2" s="578"/>
      <c r="D2" s="578"/>
      <c r="E2" s="578"/>
      <c r="F2" s="578"/>
      <c r="G2" s="578"/>
      <c r="H2" s="578"/>
      <c r="I2" s="578"/>
      <c r="J2" s="579"/>
    </row>
    <row r="3" spans="1:12" s="432" customFormat="1" ht="46.5" customHeight="1" thickBot="1" x14ac:dyDescent="0.3">
      <c r="A3" s="515" t="s">
        <v>601</v>
      </c>
      <c r="B3" s="516" t="s">
        <v>469</v>
      </c>
      <c r="C3" s="516" t="s">
        <v>530</v>
      </c>
      <c r="D3" s="516" t="s">
        <v>531</v>
      </c>
      <c r="E3" s="516" t="s">
        <v>600</v>
      </c>
      <c r="F3" s="516" t="s">
        <v>593</v>
      </c>
      <c r="G3" s="516" t="s">
        <v>590</v>
      </c>
      <c r="H3" s="516" t="s">
        <v>599</v>
      </c>
      <c r="I3" s="516" t="s">
        <v>598</v>
      </c>
      <c r="J3" s="517" t="s">
        <v>597</v>
      </c>
      <c r="L3"/>
    </row>
    <row r="4" spans="1:12" s="404" customFormat="1" ht="38.25" x14ac:dyDescent="0.25">
      <c r="A4" s="523" t="s">
        <v>613</v>
      </c>
      <c r="B4" s="524" t="s">
        <v>648</v>
      </c>
      <c r="C4" s="525">
        <v>43745</v>
      </c>
      <c r="D4" s="526">
        <v>46752</v>
      </c>
      <c r="E4" s="527" t="s">
        <v>614</v>
      </c>
      <c r="F4" s="528" t="s">
        <v>606</v>
      </c>
      <c r="G4" s="529">
        <v>35000000</v>
      </c>
      <c r="H4" s="530">
        <v>159162</v>
      </c>
      <c r="I4" s="530">
        <v>443140</v>
      </c>
      <c r="J4" s="531">
        <v>515758</v>
      </c>
      <c r="K4" s="464"/>
      <c r="L4" s="466"/>
    </row>
    <row r="5" spans="1:12" s="404" customFormat="1" ht="38.25" x14ac:dyDescent="0.25">
      <c r="A5" s="437" t="s">
        <v>618</v>
      </c>
      <c r="B5" s="438" t="s">
        <v>646</v>
      </c>
      <c r="C5" s="453">
        <v>42818</v>
      </c>
      <c r="D5" s="453">
        <v>47388</v>
      </c>
      <c r="E5" s="513" t="s">
        <v>614</v>
      </c>
      <c r="F5" s="520" t="s">
        <v>619</v>
      </c>
      <c r="G5" s="518">
        <v>40000000</v>
      </c>
      <c r="H5" s="519">
        <v>429753</v>
      </c>
      <c r="I5" s="519">
        <v>4992761</v>
      </c>
      <c r="J5" s="514">
        <v>2221228</v>
      </c>
      <c r="K5" s="464"/>
      <c r="L5" s="466"/>
    </row>
    <row r="6" spans="1:12" s="404" customFormat="1" ht="38.25" x14ac:dyDescent="0.25">
      <c r="A6" s="437" t="s">
        <v>617</v>
      </c>
      <c r="B6" s="438" t="s">
        <v>646</v>
      </c>
      <c r="C6" s="453">
        <v>43010</v>
      </c>
      <c r="D6" s="453">
        <v>47162</v>
      </c>
      <c r="E6" s="513" t="s">
        <v>614</v>
      </c>
      <c r="F6" s="520">
        <v>50</v>
      </c>
      <c r="G6" s="518">
        <v>25000000</v>
      </c>
      <c r="H6" s="521">
        <v>105288</v>
      </c>
      <c r="I6" s="519">
        <v>1259072</v>
      </c>
      <c r="J6" s="514">
        <v>588644</v>
      </c>
      <c r="K6" s="464"/>
      <c r="L6" s="466"/>
    </row>
    <row r="7" spans="1:12" s="404" customFormat="1" ht="38.25" x14ac:dyDescent="0.25">
      <c r="A7" s="450" t="s">
        <v>615</v>
      </c>
      <c r="B7" s="438" t="s">
        <v>647</v>
      </c>
      <c r="C7" s="453">
        <v>45635</v>
      </c>
      <c r="D7" s="483" t="s">
        <v>665</v>
      </c>
      <c r="E7" s="513" t="s">
        <v>614</v>
      </c>
      <c r="F7" s="522" t="s">
        <v>606</v>
      </c>
      <c r="G7" s="522" t="s">
        <v>620</v>
      </c>
      <c r="H7" s="522" t="s">
        <v>606</v>
      </c>
      <c r="I7" s="521">
        <v>5554024</v>
      </c>
      <c r="J7" s="465" t="s">
        <v>606</v>
      </c>
      <c r="K7" s="464"/>
      <c r="L7" s="466"/>
    </row>
    <row r="8" spans="1:12" s="404" customFormat="1" ht="39" thickBot="1" x14ac:dyDescent="0.3">
      <c r="A8" s="454" t="s">
        <v>616</v>
      </c>
      <c r="B8" s="532" t="s">
        <v>647</v>
      </c>
      <c r="C8" s="455">
        <v>45691</v>
      </c>
      <c r="D8" s="505" t="s">
        <v>665</v>
      </c>
      <c r="E8" s="533" t="s">
        <v>614</v>
      </c>
      <c r="F8" s="534" t="s">
        <v>606</v>
      </c>
      <c r="G8" s="534" t="s">
        <v>620</v>
      </c>
      <c r="H8" s="534" t="s">
        <v>606</v>
      </c>
      <c r="I8" s="536" t="s">
        <v>668</v>
      </c>
      <c r="J8" s="535" t="s">
        <v>606</v>
      </c>
      <c r="K8" s="464"/>
      <c r="L8" s="466"/>
    </row>
    <row r="9" spans="1:12" s="404" customFormat="1" x14ac:dyDescent="0.25">
      <c r="A9" s="9"/>
      <c r="C9" s="408"/>
      <c r="E9" s="4"/>
      <c r="F9" s="4"/>
      <c r="G9" s="4"/>
      <c r="H9" s="4"/>
      <c r="I9" s="4"/>
      <c r="J9" s="4"/>
      <c r="L9" s="466"/>
    </row>
    <row r="10" spans="1:12" s="404" customFormat="1" x14ac:dyDescent="0.25">
      <c r="A10" s="9"/>
      <c r="C10" s="506"/>
      <c r="E10" s="4"/>
      <c r="F10" s="4"/>
      <c r="G10" s="4"/>
      <c r="H10" s="537"/>
      <c r="I10" s="4"/>
      <c r="J10" s="4"/>
      <c r="L10" s="466"/>
    </row>
    <row r="11" spans="1:12" s="404" customFormat="1" x14ac:dyDescent="0.25">
      <c r="A11" s="9"/>
      <c r="C11" s="408"/>
      <c r="E11" s="4"/>
      <c r="F11" s="4"/>
      <c r="G11" s="4"/>
      <c r="H11" s="4"/>
      <c r="I11" s="4"/>
      <c r="J11" s="4"/>
    </row>
    <row r="12" spans="1:12" s="404" customFormat="1" x14ac:dyDescent="0.25">
      <c r="A12" s="9"/>
      <c r="C12" s="408"/>
      <c r="E12" s="4"/>
      <c r="F12" s="4"/>
      <c r="G12" s="4"/>
      <c r="H12" s="4"/>
      <c r="I12" s="4"/>
      <c r="J12" s="4"/>
    </row>
    <row r="13" spans="1:12" s="404" customFormat="1" x14ac:dyDescent="0.25">
      <c r="A13" s="9"/>
      <c r="C13" s="408"/>
      <c r="E13" s="4"/>
      <c r="F13" s="4"/>
      <c r="G13" s="4"/>
      <c r="H13" s="4"/>
      <c r="I13" s="4"/>
      <c r="J13" s="4"/>
    </row>
    <row r="14" spans="1:12" s="404" customFormat="1" x14ac:dyDescent="0.25">
      <c r="A14" s="9"/>
      <c r="C14" s="408"/>
      <c r="E14" s="4"/>
      <c r="F14" s="4"/>
      <c r="G14" s="4"/>
      <c r="H14" s="4"/>
      <c r="I14" s="4"/>
      <c r="J14" s="4"/>
    </row>
    <row r="15" spans="1:12" s="404" customFormat="1" x14ac:dyDescent="0.25">
      <c r="A15" s="9"/>
      <c r="C15" s="408"/>
      <c r="E15" s="4"/>
      <c r="F15" s="4"/>
      <c r="G15" s="4"/>
      <c r="H15" s="4"/>
      <c r="I15" s="4"/>
      <c r="J15" s="4"/>
    </row>
    <row r="16" spans="1:12" s="404" customFormat="1" x14ac:dyDescent="0.25">
      <c r="A16" s="9"/>
      <c r="C16" s="408"/>
      <c r="E16" s="4"/>
      <c r="F16" s="4"/>
      <c r="G16" s="4"/>
      <c r="H16" s="4"/>
      <c r="I16" s="4"/>
      <c r="J16" s="4"/>
    </row>
    <row r="17" spans="1:10" s="404" customFormat="1" x14ac:dyDescent="0.25">
      <c r="A17" s="9"/>
      <c r="C17" s="408"/>
      <c r="E17" s="4"/>
      <c r="F17" s="4"/>
      <c r="G17" s="4"/>
      <c r="H17" s="4"/>
      <c r="I17" s="4"/>
      <c r="J17" s="4"/>
    </row>
    <row r="18" spans="1:10" s="404" customFormat="1" x14ac:dyDescent="0.25">
      <c r="A18" s="9"/>
      <c r="C18" s="408"/>
      <c r="E18" s="4"/>
      <c r="F18" s="4"/>
      <c r="G18" s="4"/>
      <c r="H18" s="4"/>
      <c r="I18" s="4"/>
      <c r="J18" s="4"/>
    </row>
    <row r="19" spans="1:10" s="404" customFormat="1" x14ac:dyDescent="0.25">
      <c r="A19" s="9"/>
      <c r="C19" s="408"/>
      <c r="E19" s="4"/>
      <c r="F19" s="4"/>
      <c r="G19" s="4"/>
      <c r="H19" s="4"/>
      <c r="I19" s="4"/>
      <c r="J19" s="4"/>
    </row>
    <row r="20" spans="1:10" s="404" customFormat="1" x14ac:dyDescent="0.25">
      <c r="A20" s="9"/>
      <c r="C20" s="408"/>
      <c r="E20" s="4"/>
      <c r="F20" s="4"/>
      <c r="G20" s="4"/>
      <c r="H20" s="4"/>
      <c r="I20" s="4"/>
      <c r="J20" s="4"/>
    </row>
    <row r="21" spans="1:10" s="404" customFormat="1" x14ac:dyDescent="0.25">
      <c r="A21" s="9"/>
      <c r="C21" s="408"/>
      <c r="E21" s="4"/>
      <c r="F21" s="4"/>
      <c r="G21" s="4"/>
      <c r="H21" s="4"/>
      <c r="I21" s="4"/>
      <c r="J21" s="4"/>
    </row>
    <row r="22" spans="1:10" s="404" customFormat="1" x14ac:dyDescent="0.25">
      <c r="A22" s="9"/>
      <c r="C22" s="408"/>
      <c r="E22" s="4"/>
      <c r="F22" s="4"/>
      <c r="G22" s="4"/>
      <c r="H22" s="4"/>
      <c r="I22" s="4"/>
      <c r="J22" s="4"/>
    </row>
    <row r="23" spans="1:10" s="404" customFormat="1" x14ac:dyDescent="0.25">
      <c r="A23" s="9"/>
      <c r="C23" s="408"/>
      <c r="E23" s="4"/>
      <c r="F23" s="4"/>
      <c r="G23" s="4"/>
      <c r="H23" s="4"/>
      <c r="I23" s="4"/>
      <c r="J23" s="4"/>
    </row>
    <row r="24" spans="1:10" s="404" customFormat="1" x14ac:dyDescent="0.25">
      <c r="A24" s="9"/>
      <c r="C24" s="408"/>
      <c r="E24" s="4"/>
      <c r="F24" s="4"/>
      <c r="G24" s="4"/>
      <c r="H24" s="4"/>
      <c r="I24" s="4"/>
      <c r="J24" s="4"/>
    </row>
    <row r="25" spans="1:10" s="404" customFormat="1" x14ac:dyDescent="0.25">
      <c r="A25" s="9"/>
      <c r="C25" s="408"/>
      <c r="E25" s="4"/>
      <c r="F25" s="4"/>
      <c r="G25" s="4"/>
      <c r="H25" s="4"/>
      <c r="I25" s="4"/>
      <c r="J25" s="4"/>
    </row>
    <row r="26" spans="1:10" s="404" customFormat="1" x14ac:dyDescent="0.25">
      <c r="A26" s="9"/>
      <c r="C26" s="408"/>
      <c r="E26" s="4"/>
      <c r="F26" s="4"/>
      <c r="G26" s="4"/>
      <c r="H26" s="4"/>
      <c r="I26" s="4"/>
      <c r="J26" s="4"/>
    </row>
    <row r="27" spans="1:10" s="404" customFormat="1" x14ac:dyDescent="0.25">
      <c r="A27" s="9"/>
      <c r="C27" s="408"/>
      <c r="E27" s="4"/>
      <c r="F27" s="4"/>
      <c r="G27" s="4"/>
      <c r="H27" s="4"/>
      <c r="I27" s="4"/>
      <c r="J27" s="4"/>
    </row>
    <row r="28" spans="1:10" s="404" customFormat="1" x14ac:dyDescent="0.25">
      <c r="A28" s="9"/>
      <c r="C28" s="408"/>
      <c r="E28" s="4"/>
      <c r="F28" s="4"/>
      <c r="G28" s="4"/>
      <c r="H28" s="4"/>
      <c r="I28" s="4"/>
      <c r="J28" s="4"/>
    </row>
    <row r="29" spans="1:10" s="404" customFormat="1" x14ac:dyDescent="0.25">
      <c r="A29" s="9"/>
      <c r="C29" s="408"/>
      <c r="E29" s="4"/>
      <c r="F29" s="4"/>
      <c r="G29" s="4"/>
      <c r="H29" s="4"/>
      <c r="I29" s="4"/>
      <c r="J29" s="4"/>
    </row>
    <row r="30" spans="1:10" s="404" customFormat="1" x14ac:dyDescent="0.25">
      <c r="A30" s="9"/>
      <c r="C30" s="408"/>
      <c r="E30" s="4"/>
      <c r="F30" s="4"/>
      <c r="G30" s="4"/>
      <c r="H30" s="4"/>
      <c r="I30" s="4"/>
      <c r="J30" s="4"/>
    </row>
    <row r="31" spans="1:10" s="404" customFormat="1" x14ac:dyDescent="0.25">
      <c r="A31" s="9"/>
      <c r="C31" s="408"/>
      <c r="E31" s="4"/>
      <c r="F31" s="4"/>
      <c r="G31" s="4"/>
      <c r="H31" s="4"/>
      <c r="I31" s="4"/>
      <c r="J31" s="4"/>
    </row>
    <row r="32" spans="1:10" s="404" customFormat="1" x14ac:dyDescent="0.25">
      <c r="A32" s="9"/>
      <c r="C32" s="408"/>
      <c r="E32" s="4"/>
      <c r="F32" s="4"/>
      <c r="G32" s="4"/>
      <c r="H32" s="4"/>
      <c r="I32" s="4"/>
      <c r="J32" s="4"/>
    </row>
    <row r="33" spans="1:3" s="404" customFormat="1" x14ac:dyDescent="0.25">
      <c r="A33" s="9"/>
      <c r="C33" s="408"/>
    </row>
    <row r="34" spans="1:3" s="404" customFormat="1" x14ac:dyDescent="0.25">
      <c r="A34" s="9"/>
      <c r="C34" s="408"/>
    </row>
    <row r="35" spans="1:3" s="404" customFormat="1" x14ac:dyDescent="0.25">
      <c r="A35" s="9"/>
      <c r="C35" s="408"/>
    </row>
    <row r="36" spans="1:3" s="404" customFormat="1" x14ac:dyDescent="0.25">
      <c r="A36" s="9"/>
      <c r="C36" s="408"/>
    </row>
    <row r="37" spans="1:3" s="404" customFormat="1" x14ac:dyDescent="0.25">
      <c r="A37" s="9"/>
      <c r="C37" s="408"/>
    </row>
    <row r="38" spans="1:3" s="404" customFormat="1" x14ac:dyDescent="0.25">
      <c r="A38" s="9"/>
      <c r="C38" s="408"/>
    </row>
    <row r="39" spans="1:3" s="404" customFormat="1" x14ac:dyDescent="0.25">
      <c r="A39" s="9"/>
      <c r="C39" s="408"/>
    </row>
    <row r="40" spans="1:3" s="404" customFormat="1" x14ac:dyDescent="0.25">
      <c r="A40" s="9"/>
      <c r="C40" s="408"/>
    </row>
    <row r="41" spans="1:3" s="404" customFormat="1" x14ac:dyDescent="0.25">
      <c r="A41" s="9"/>
      <c r="C41" s="408"/>
    </row>
    <row r="42" spans="1:3" s="404" customFormat="1" x14ac:dyDescent="0.25">
      <c r="A42" s="408"/>
      <c r="C42" s="408"/>
    </row>
    <row r="43" spans="1:3" s="404" customFormat="1" x14ac:dyDescent="0.25">
      <c r="A43" s="408"/>
      <c r="C43" s="408"/>
    </row>
    <row r="44" spans="1:3" s="404" customFormat="1" x14ac:dyDescent="0.25">
      <c r="A44" s="408"/>
      <c r="C44" s="408"/>
    </row>
    <row r="45" spans="1:3" s="404" customFormat="1" x14ac:dyDescent="0.25">
      <c r="A45" s="408"/>
      <c r="C45" s="408"/>
    </row>
    <row r="46" spans="1:3" s="404" customFormat="1" x14ac:dyDescent="0.25">
      <c r="A46" s="408"/>
      <c r="C46" s="408"/>
    </row>
    <row r="47" spans="1:3" s="404" customFormat="1" x14ac:dyDescent="0.25">
      <c r="A47" s="408"/>
      <c r="C47" s="408"/>
    </row>
    <row r="48" spans="1:3" s="404" customFormat="1" x14ac:dyDescent="0.25">
      <c r="A48" s="408"/>
      <c r="C48" s="408"/>
    </row>
    <row r="49" spans="1:3" s="404" customFormat="1" x14ac:dyDescent="0.25">
      <c r="A49" s="408"/>
      <c r="C49" s="408"/>
    </row>
    <row r="50" spans="1:3" s="404" customFormat="1" x14ac:dyDescent="0.25">
      <c r="A50" s="408"/>
      <c r="C50" s="408"/>
    </row>
    <row r="51" spans="1:3" s="404" customFormat="1" x14ac:dyDescent="0.25">
      <c r="A51" s="408"/>
      <c r="C51" s="408"/>
    </row>
    <row r="52" spans="1:3" s="404" customFormat="1" x14ac:dyDescent="0.25">
      <c r="A52" s="408"/>
      <c r="C52" s="408"/>
    </row>
    <row r="53" spans="1:3" s="404" customFormat="1" x14ac:dyDescent="0.25">
      <c r="A53" s="408"/>
      <c r="C53" s="408"/>
    </row>
    <row r="54" spans="1:3" s="404" customFormat="1" x14ac:dyDescent="0.25">
      <c r="A54" s="408"/>
      <c r="C54" s="408"/>
    </row>
    <row r="55" spans="1:3" s="404" customFormat="1" x14ac:dyDescent="0.25">
      <c r="A55" s="408"/>
      <c r="C55" s="408"/>
    </row>
    <row r="56" spans="1:3" s="404" customFormat="1" x14ac:dyDescent="0.25">
      <c r="A56" s="408"/>
      <c r="C56" s="408"/>
    </row>
    <row r="57" spans="1:3" s="404" customFormat="1" x14ac:dyDescent="0.25">
      <c r="A57" s="408"/>
      <c r="C57" s="408"/>
    </row>
    <row r="58" spans="1:3" s="404" customFormat="1" x14ac:dyDescent="0.25">
      <c r="A58" s="408"/>
      <c r="C58" s="408"/>
    </row>
    <row r="59" spans="1:3" s="404" customFormat="1" x14ac:dyDescent="0.25">
      <c r="A59" s="408"/>
      <c r="C59" s="408"/>
    </row>
    <row r="60" spans="1:3" s="404" customFormat="1" x14ac:dyDescent="0.25">
      <c r="A60" s="408"/>
      <c r="C60" s="408"/>
    </row>
    <row r="61" spans="1:3" s="404" customFormat="1" x14ac:dyDescent="0.25">
      <c r="A61" s="408"/>
      <c r="C61" s="408"/>
    </row>
    <row r="62" spans="1:3" s="404" customFormat="1" x14ac:dyDescent="0.25">
      <c r="A62" s="408"/>
      <c r="C62" s="408"/>
    </row>
    <row r="63" spans="1:3" s="404" customFormat="1" x14ac:dyDescent="0.25">
      <c r="A63" s="408"/>
      <c r="C63" s="408"/>
    </row>
    <row r="64" spans="1:3" s="404" customFormat="1" x14ac:dyDescent="0.25">
      <c r="A64" s="408"/>
      <c r="C64" s="408"/>
    </row>
    <row r="65" spans="1:3" s="404" customFormat="1" x14ac:dyDescent="0.25">
      <c r="A65" s="408"/>
      <c r="C65" s="408"/>
    </row>
    <row r="66" spans="1:3" s="404" customFormat="1" x14ac:dyDescent="0.25">
      <c r="A66" s="408"/>
      <c r="C66" s="408"/>
    </row>
    <row r="67" spans="1:3" s="404" customFormat="1" x14ac:dyDescent="0.25">
      <c r="A67" s="408"/>
      <c r="C67" s="408"/>
    </row>
    <row r="68" spans="1:3" s="404" customFormat="1" x14ac:dyDescent="0.25">
      <c r="A68" s="408"/>
      <c r="C68" s="408"/>
    </row>
    <row r="69" spans="1:3" s="404" customFormat="1" x14ac:dyDescent="0.25">
      <c r="A69" s="408"/>
      <c r="C69" s="408"/>
    </row>
    <row r="70" spans="1:3" s="404" customFormat="1" x14ac:dyDescent="0.25">
      <c r="A70" s="408"/>
      <c r="C70" s="408"/>
    </row>
    <row r="71" spans="1:3" s="404" customFormat="1" x14ac:dyDescent="0.25">
      <c r="A71" s="408"/>
      <c r="C71" s="408"/>
    </row>
    <row r="72" spans="1:3" s="404" customFormat="1" x14ac:dyDescent="0.25">
      <c r="A72" s="408"/>
      <c r="C72" s="408"/>
    </row>
    <row r="73" spans="1:3" s="404" customFormat="1" x14ac:dyDescent="0.25">
      <c r="A73" s="408"/>
      <c r="C73" s="408"/>
    </row>
    <row r="74" spans="1:3" s="404" customFormat="1" x14ac:dyDescent="0.25">
      <c r="A74" s="408"/>
      <c r="C74" s="408"/>
    </row>
    <row r="75" spans="1:3" s="404" customFormat="1" x14ac:dyDescent="0.25">
      <c r="A75" s="408"/>
      <c r="C75" s="408"/>
    </row>
    <row r="76" spans="1:3" s="404" customFormat="1" x14ac:dyDescent="0.25">
      <c r="A76" s="408"/>
      <c r="C76" s="408"/>
    </row>
    <row r="77" spans="1:3" s="404" customFormat="1" x14ac:dyDescent="0.25">
      <c r="A77" s="408"/>
      <c r="C77" s="408"/>
    </row>
    <row r="78" spans="1:3" s="404" customFormat="1" x14ac:dyDescent="0.25">
      <c r="A78" s="408"/>
      <c r="C78" s="408"/>
    </row>
    <row r="79" spans="1:3" s="404" customFormat="1" x14ac:dyDescent="0.25">
      <c r="A79" s="408"/>
      <c r="C79" s="408"/>
    </row>
    <row r="80" spans="1:3" s="404" customFormat="1" x14ac:dyDescent="0.25">
      <c r="A80" s="408"/>
      <c r="C80" s="408"/>
    </row>
    <row r="81" spans="1:3" s="404" customFormat="1" x14ac:dyDescent="0.25">
      <c r="A81" s="408"/>
      <c r="C81" s="408"/>
    </row>
    <row r="82" spans="1:3" s="404" customFormat="1" x14ac:dyDescent="0.25">
      <c r="A82" s="408"/>
      <c r="C82" s="408"/>
    </row>
    <row r="83" spans="1:3" s="404" customFormat="1" x14ac:dyDescent="0.25">
      <c r="A83" s="408"/>
      <c r="C83" s="408"/>
    </row>
    <row r="84" spans="1:3" s="404" customFormat="1" x14ac:dyDescent="0.25">
      <c r="A84" s="408"/>
      <c r="C84" s="408"/>
    </row>
    <row r="85" spans="1:3" s="404" customFormat="1" x14ac:dyDescent="0.25">
      <c r="A85" s="408"/>
      <c r="C85" s="408"/>
    </row>
    <row r="86" spans="1:3" s="404" customFormat="1" x14ac:dyDescent="0.25">
      <c r="A86" s="408"/>
      <c r="C86" s="408"/>
    </row>
    <row r="87" spans="1:3" s="404" customFormat="1" x14ac:dyDescent="0.25">
      <c r="A87" s="408"/>
      <c r="C87" s="408"/>
    </row>
    <row r="88" spans="1:3" s="404" customFormat="1" x14ac:dyDescent="0.25">
      <c r="A88" s="408"/>
      <c r="C88" s="408"/>
    </row>
    <row r="89" spans="1:3" s="404" customFormat="1" x14ac:dyDescent="0.25">
      <c r="A89" s="408"/>
      <c r="C89" s="408"/>
    </row>
    <row r="90" spans="1:3" s="404" customFormat="1" x14ac:dyDescent="0.25">
      <c r="A90" s="408"/>
      <c r="C90" s="408"/>
    </row>
    <row r="91" spans="1:3" s="404" customFormat="1" x14ac:dyDescent="0.25">
      <c r="A91" s="408"/>
      <c r="C91" s="408"/>
    </row>
    <row r="92" spans="1:3" s="404" customFormat="1" x14ac:dyDescent="0.25">
      <c r="A92" s="408"/>
      <c r="C92" s="408"/>
    </row>
    <row r="93" spans="1:3" s="404" customFormat="1" x14ac:dyDescent="0.25">
      <c r="A93" s="408"/>
      <c r="C93" s="408"/>
    </row>
    <row r="94" spans="1:3" s="404" customFormat="1" x14ac:dyDescent="0.25">
      <c r="A94" s="408"/>
      <c r="C94" s="408"/>
    </row>
    <row r="95" spans="1:3" s="404" customFormat="1" x14ac:dyDescent="0.25">
      <c r="A95" s="408"/>
      <c r="C95" s="408"/>
    </row>
    <row r="96" spans="1:3" s="404" customFormat="1" x14ac:dyDescent="0.25">
      <c r="A96" s="408"/>
      <c r="C96" s="408"/>
    </row>
    <row r="97" spans="1:3" s="404" customFormat="1" x14ac:dyDescent="0.25">
      <c r="A97" s="408"/>
      <c r="C97" s="408"/>
    </row>
    <row r="98" spans="1:3" s="404" customFormat="1" x14ac:dyDescent="0.25">
      <c r="A98" s="408"/>
      <c r="C98" s="408"/>
    </row>
    <row r="99" spans="1:3" s="404" customFormat="1" x14ac:dyDescent="0.25">
      <c r="A99" s="408"/>
      <c r="C99" s="408"/>
    </row>
    <row r="100" spans="1:3" s="404" customFormat="1" x14ac:dyDescent="0.25">
      <c r="A100" s="408"/>
      <c r="C100" s="408"/>
    </row>
    <row r="101" spans="1:3" s="404" customFormat="1" x14ac:dyDescent="0.25">
      <c r="A101" s="408"/>
      <c r="C101" s="408"/>
    </row>
    <row r="102" spans="1:3" s="404" customFormat="1" x14ac:dyDescent="0.25">
      <c r="A102" s="408"/>
      <c r="C102" s="408"/>
    </row>
    <row r="103" spans="1:3" s="404" customFormat="1" x14ac:dyDescent="0.25">
      <c r="C103" s="408"/>
    </row>
    <row r="104" spans="1:3" s="404" customFormat="1" x14ac:dyDescent="0.25">
      <c r="C104" s="408"/>
    </row>
    <row r="105" spans="1:3" s="404" customFormat="1" x14ac:dyDescent="0.25">
      <c r="C105" s="408"/>
    </row>
    <row r="106" spans="1:3" s="404" customFormat="1" x14ac:dyDescent="0.25">
      <c r="C106" s="408"/>
    </row>
    <row r="107" spans="1:3" s="404" customFormat="1" x14ac:dyDescent="0.25">
      <c r="C107" s="408"/>
    </row>
    <row r="108" spans="1:3" s="404" customFormat="1" x14ac:dyDescent="0.25">
      <c r="C108" s="408"/>
    </row>
    <row r="109" spans="1:3" s="404" customFormat="1" x14ac:dyDescent="0.25">
      <c r="C109" s="408"/>
    </row>
    <row r="110" spans="1:3" s="404" customFormat="1" x14ac:dyDescent="0.25">
      <c r="C110" s="408"/>
    </row>
  </sheetData>
  <sortState ref="A5:J8">
    <sortCondition ref="A5:A8"/>
  </sortState>
  <mergeCells count="2">
    <mergeCell ref="A1:J1"/>
    <mergeCell ref="A2:J2"/>
  </mergeCells>
  <pageMargins left="0.7" right="0.7" top="0.5" bottom="0.5" header="0.3" footer="0.3"/>
  <pageSetup scale="5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AF83E-11D0-4E75-AF4F-8255C2780C5A}">
  <sheetPr>
    <pageSetUpPr fitToPage="1"/>
  </sheetPr>
  <dimension ref="A1:K112"/>
  <sheetViews>
    <sheetView workbookViewId="0">
      <selection activeCell="A22" sqref="A22"/>
    </sheetView>
  </sheetViews>
  <sheetFormatPr defaultRowHeight="15" x14ac:dyDescent="0.25"/>
  <cols>
    <col min="1" max="1" width="43.85546875" bestFit="1" customWidth="1"/>
    <col min="2" max="2" width="50.5703125" customWidth="1"/>
    <col min="3" max="3" width="10.7109375" style="432" customWidth="1"/>
    <col min="4" max="4" width="21.28515625" style="432" customWidth="1"/>
    <col min="5" max="5" width="36.28515625" style="432" customWidth="1"/>
    <col min="6" max="6" width="9.28515625" style="432" bestFit="1" customWidth="1"/>
    <col min="7" max="7" width="21.42578125" customWidth="1"/>
    <col min="8" max="8" width="14" bestFit="1" customWidth="1"/>
    <col min="9" max="9" width="15.85546875" customWidth="1"/>
    <col min="10" max="10" width="1" style="496" customWidth="1"/>
    <col min="11" max="11" width="41.5703125" bestFit="1" customWidth="1"/>
  </cols>
  <sheetData>
    <row r="1" spans="1:11" ht="20.25" x14ac:dyDescent="0.3">
      <c r="A1" s="571" t="s">
        <v>592</v>
      </c>
      <c r="B1" s="572"/>
      <c r="C1" s="572"/>
      <c r="D1" s="572"/>
      <c r="E1" s="572"/>
      <c r="F1" s="572"/>
      <c r="G1" s="572"/>
      <c r="H1" s="572"/>
      <c r="I1" s="573"/>
      <c r="J1" s="491"/>
    </row>
    <row r="2" spans="1:11" ht="18" x14ac:dyDescent="0.25">
      <c r="A2" s="574" t="s">
        <v>603</v>
      </c>
      <c r="B2" s="575"/>
      <c r="C2" s="575"/>
      <c r="D2" s="575"/>
      <c r="E2" s="575"/>
      <c r="F2" s="575"/>
      <c r="G2" s="575"/>
      <c r="H2" s="575"/>
      <c r="I2" s="576"/>
      <c r="J2" s="492"/>
    </row>
    <row r="3" spans="1:11" ht="51.75" customHeight="1" x14ac:dyDescent="0.25">
      <c r="A3" s="433" t="s">
        <v>609</v>
      </c>
      <c r="B3" s="434" t="s">
        <v>469</v>
      </c>
      <c r="C3" s="434" t="s">
        <v>530</v>
      </c>
      <c r="D3" s="434" t="s">
        <v>531</v>
      </c>
      <c r="E3" s="434" t="s">
        <v>600</v>
      </c>
      <c r="F3" s="435" t="s">
        <v>594</v>
      </c>
      <c r="G3" s="435" t="s">
        <v>590</v>
      </c>
      <c r="H3" s="435" t="s">
        <v>589</v>
      </c>
      <c r="I3" s="436" t="s">
        <v>557</v>
      </c>
      <c r="J3" s="493"/>
    </row>
    <row r="4" spans="1:11" s="463" customFormat="1" ht="38.25" x14ac:dyDescent="0.25">
      <c r="A4" s="476" t="s">
        <v>656</v>
      </c>
      <c r="B4" s="477" t="s">
        <v>659</v>
      </c>
      <c r="C4" s="478">
        <v>44948</v>
      </c>
      <c r="D4" s="478">
        <v>47822</v>
      </c>
      <c r="E4" s="479" t="s">
        <v>658</v>
      </c>
      <c r="F4" s="480">
        <v>3</v>
      </c>
      <c r="G4" s="509">
        <v>2000000</v>
      </c>
      <c r="H4" s="511" t="s">
        <v>660</v>
      </c>
      <c r="I4" s="512">
        <v>250000</v>
      </c>
      <c r="J4" s="489"/>
      <c r="K4"/>
    </row>
    <row r="5" spans="1:11" s="404" customFormat="1" ht="51" customHeight="1" x14ac:dyDescent="0.25">
      <c r="A5" s="467" t="s">
        <v>604</v>
      </c>
      <c r="B5" s="447" t="s">
        <v>649</v>
      </c>
      <c r="C5" s="468">
        <v>45678</v>
      </c>
      <c r="D5" s="468">
        <v>49330</v>
      </c>
      <c r="E5" s="443" t="s">
        <v>652</v>
      </c>
      <c r="F5" s="442" t="s">
        <v>606</v>
      </c>
      <c r="G5" s="498">
        <v>4000000</v>
      </c>
      <c r="H5" s="452" t="s">
        <v>605</v>
      </c>
      <c r="I5" s="503">
        <v>0</v>
      </c>
      <c r="J5" s="490"/>
      <c r="K5"/>
    </row>
    <row r="6" spans="1:11" s="404" customFormat="1" ht="25.5" x14ac:dyDescent="0.25">
      <c r="A6" s="467" t="s">
        <v>669</v>
      </c>
      <c r="B6" s="447" t="s">
        <v>607</v>
      </c>
      <c r="C6" s="468">
        <v>45678</v>
      </c>
      <c r="D6" s="468">
        <v>46387</v>
      </c>
      <c r="E6" s="443" t="s">
        <v>653</v>
      </c>
      <c r="F6" s="469">
        <v>6</v>
      </c>
      <c r="G6" s="442" t="s">
        <v>606</v>
      </c>
      <c r="H6" s="452" t="s">
        <v>608</v>
      </c>
      <c r="I6" s="503">
        <v>0</v>
      </c>
      <c r="J6" s="490"/>
      <c r="K6"/>
    </row>
    <row r="7" spans="1:11" s="404" customFormat="1" ht="51" x14ac:dyDescent="0.25">
      <c r="A7" s="437" t="s">
        <v>655</v>
      </c>
      <c r="B7" s="438" t="s">
        <v>662</v>
      </c>
      <c r="C7" s="453">
        <v>45567</v>
      </c>
      <c r="D7" s="483">
        <v>47672</v>
      </c>
      <c r="E7" s="441" t="s">
        <v>653</v>
      </c>
      <c r="F7" s="481" t="s">
        <v>606</v>
      </c>
      <c r="G7" s="497">
        <v>3000000</v>
      </c>
      <c r="H7" s="439" t="s">
        <v>661</v>
      </c>
      <c r="I7" s="503">
        <v>350000</v>
      </c>
      <c r="J7" s="490"/>
      <c r="K7"/>
    </row>
    <row r="8" spans="1:11" s="404" customFormat="1" ht="38.25" x14ac:dyDescent="0.25">
      <c r="A8" s="467" t="s">
        <v>610</v>
      </c>
      <c r="B8" s="448" t="s">
        <v>650</v>
      </c>
      <c r="C8" s="468">
        <v>45740</v>
      </c>
      <c r="D8" s="483" t="s">
        <v>667</v>
      </c>
      <c r="E8" s="443" t="s">
        <v>654</v>
      </c>
      <c r="F8" s="470">
        <v>100</v>
      </c>
      <c r="G8" s="498">
        <v>6000000</v>
      </c>
      <c r="H8" s="508">
        <v>1500000</v>
      </c>
      <c r="I8" s="503">
        <v>0</v>
      </c>
      <c r="J8" s="490"/>
      <c r="K8"/>
    </row>
    <row r="9" spans="1:11" s="404" customFormat="1" ht="38.25" x14ac:dyDescent="0.25">
      <c r="A9" s="484" t="s">
        <v>657</v>
      </c>
      <c r="B9" s="485" t="s">
        <v>664</v>
      </c>
      <c r="C9" s="459">
        <v>45230</v>
      </c>
      <c r="D9" s="486">
        <v>49490</v>
      </c>
      <c r="E9" s="487" t="s">
        <v>663</v>
      </c>
      <c r="F9" s="488">
        <v>50</v>
      </c>
      <c r="G9" s="497">
        <v>25000000</v>
      </c>
      <c r="H9" s="510">
        <v>400000</v>
      </c>
      <c r="I9" s="501">
        <v>400000</v>
      </c>
      <c r="J9" s="490"/>
      <c r="K9"/>
    </row>
    <row r="10" spans="1:11" s="404" customFormat="1" ht="39" thickBot="1" x14ac:dyDescent="0.3">
      <c r="A10" s="471" t="s">
        <v>611</v>
      </c>
      <c r="B10" s="449" t="s">
        <v>651</v>
      </c>
      <c r="C10" s="472">
        <v>45635</v>
      </c>
      <c r="D10" s="473" t="s">
        <v>666</v>
      </c>
      <c r="E10" s="461" t="s">
        <v>654</v>
      </c>
      <c r="F10" s="474">
        <v>450</v>
      </c>
      <c r="G10" s="475" t="s">
        <v>612</v>
      </c>
      <c r="H10" s="507">
        <v>4150000</v>
      </c>
      <c r="I10" s="504">
        <v>300000</v>
      </c>
      <c r="J10" s="490"/>
    </row>
    <row r="11" spans="1:11" s="404" customFormat="1" x14ac:dyDescent="0.25">
      <c r="A11" s="11"/>
      <c r="B11" s="432"/>
      <c r="C11" s="432"/>
      <c r="D11" s="432"/>
      <c r="E11" s="432"/>
      <c r="F11" s="432"/>
      <c r="G11" s="432"/>
      <c r="H11" s="432"/>
      <c r="I11" s="432"/>
      <c r="J11" s="494"/>
    </row>
    <row r="12" spans="1:11" s="404" customFormat="1" x14ac:dyDescent="0.25">
      <c r="A12" s="11"/>
      <c r="B12" s="432"/>
      <c r="C12" s="432"/>
      <c r="D12" s="432"/>
      <c r="E12" s="432"/>
      <c r="F12" s="432"/>
      <c r="G12" s="432"/>
      <c r="H12" s="432"/>
      <c r="I12" s="432"/>
      <c r="J12" s="494"/>
    </row>
    <row r="13" spans="1:11" s="404" customFormat="1" x14ac:dyDescent="0.25">
      <c r="A13" s="9"/>
      <c r="H13" s="4"/>
      <c r="I13" s="4"/>
      <c r="J13" s="495"/>
    </row>
    <row r="14" spans="1:11" s="404" customFormat="1" x14ac:dyDescent="0.25">
      <c r="A14" s="9"/>
      <c r="H14" s="4"/>
      <c r="I14" s="4"/>
      <c r="J14" s="495"/>
    </row>
    <row r="15" spans="1:11" s="404" customFormat="1" x14ac:dyDescent="0.25">
      <c r="A15" s="9"/>
      <c r="H15" s="4"/>
      <c r="I15" s="4"/>
      <c r="J15" s="495"/>
    </row>
    <row r="16" spans="1:11" s="404" customFormat="1" x14ac:dyDescent="0.25">
      <c r="A16" s="9"/>
      <c r="H16" s="4"/>
      <c r="I16" s="4"/>
      <c r="J16" s="495"/>
    </row>
    <row r="17" spans="1:10" s="404" customFormat="1" x14ac:dyDescent="0.25">
      <c r="A17" s="9"/>
      <c r="H17" s="4"/>
      <c r="I17" s="4"/>
      <c r="J17" s="495"/>
    </row>
    <row r="18" spans="1:10" s="404" customFormat="1" x14ac:dyDescent="0.25">
      <c r="A18" s="9"/>
      <c r="H18" s="4"/>
      <c r="I18" s="4"/>
      <c r="J18" s="495"/>
    </row>
    <row r="19" spans="1:10" s="404" customFormat="1" x14ac:dyDescent="0.25">
      <c r="A19" s="9"/>
      <c r="H19" s="4"/>
      <c r="I19" s="4"/>
      <c r="J19" s="495"/>
    </row>
    <row r="20" spans="1:10" s="404" customFormat="1" x14ac:dyDescent="0.25">
      <c r="A20" s="9"/>
      <c r="H20" s="4"/>
      <c r="I20" s="4"/>
      <c r="J20" s="495"/>
    </row>
    <row r="21" spans="1:10" s="404" customFormat="1" x14ac:dyDescent="0.25">
      <c r="A21" s="9"/>
      <c r="H21" s="4"/>
      <c r="I21" s="4"/>
      <c r="J21" s="495"/>
    </row>
    <row r="22" spans="1:10" s="404" customFormat="1" x14ac:dyDescent="0.25">
      <c r="A22" s="9"/>
      <c r="H22" s="4"/>
      <c r="I22" s="4"/>
      <c r="J22" s="495"/>
    </row>
    <row r="23" spans="1:10" s="404" customFormat="1" x14ac:dyDescent="0.25">
      <c r="A23" s="9"/>
      <c r="H23" s="4"/>
      <c r="I23" s="4"/>
      <c r="J23" s="495"/>
    </row>
    <row r="24" spans="1:10" s="404" customFormat="1" x14ac:dyDescent="0.25">
      <c r="A24" s="9"/>
      <c r="H24" s="4"/>
      <c r="I24" s="4"/>
      <c r="J24" s="495"/>
    </row>
    <row r="25" spans="1:10" s="404" customFormat="1" x14ac:dyDescent="0.25">
      <c r="A25" s="9"/>
      <c r="H25" s="4"/>
      <c r="I25" s="4"/>
      <c r="J25" s="495"/>
    </row>
    <row r="26" spans="1:10" s="404" customFormat="1" x14ac:dyDescent="0.25">
      <c r="A26" s="9"/>
      <c r="H26" s="4"/>
      <c r="I26" s="4"/>
      <c r="J26" s="495"/>
    </row>
    <row r="27" spans="1:10" s="404" customFormat="1" x14ac:dyDescent="0.25">
      <c r="A27" s="9"/>
      <c r="H27" s="4"/>
      <c r="I27" s="4"/>
      <c r="J27" s="495"/>
    </row>
    <row r="28" spans="1:10" s="404" customFormat="1" x14ac:dyDescent="0.25">
      <c r="A28" s="9"/>
      <c r="H28" s="4"/>
      <c r="I28" s="4"/>
      <c r="J28" s="495"/>
    </row>
    <row r="29" spans="1:10" s="404" customFormat="1" x14ac:dyDescent="0.25">
      <c r="A29" s="9"/>
      <c r="H29" s="4"/>
      <c r="I29" s="4"/>
      <c r="J29" s="495"/>
    </row>
    <row r="30" spans="1:10" s="404" customFormat="1" x14ac:dyDescent="0.25">
      <c r="A30" s="9"/>
      <c r="H30" s="4"/>
      <c r="I30" s="4"/>
      <c r="J30" s="495"/>
    </row>
    <row r="31" spans="1:10" s="404" customFormat="1" x14ac:dyDescent="0.25">
      <c r="A31" s="9"/>
      <c r="H31" s="4"/>
      <c r="I31" s="4"/>
      <c r="J31" s="495"/>
    </row>
    <row r="32" spans="1:10" s="404" customFormat="1" x14ac:dyDescent="0.25">
      <c r="A32" s="9"/>
      <c r="H32" s="4"/>
      <c r="I32" s="4"/>
      <c r="J32" s="495"/>
    </row>
    <row r="33" spans="1:10" s="404" customFormat="1" x14ac:dyDescent="0.25">
      <c r="A33" s="9"/>
      <c r="H33" s="4"/>
      <c r="I33" s="4"/>
      <c r="J33" s="495"/>
    </row>
    <row r="34" spans="1:10" s="404" customFormat="1" x14ac:dyDescent="0.25">
      <c r="A34" s="9"/>
      <c r="H34" s="4"/>
      <c r="I34" s="4"/>
      <c r="J34" s="495"/>
    </row>
    <row r="35" spans="1:10" s="404" customFormat="1" x14ac:dyDescent="0.25">
      <c r="A35" s="9"/>
      <c r="J35" s="482"/>
    </row>
    <row r="36" spans="1:10" s="404" customFormat="1" x14ac:dyDescent="0.25">
      <c r="A36" s="9"/>
      <c r="J36" s="482"/>
    </row>
    <row r="37" spans="1:10" s="404" customFormat="1" x14ac:dyDescent="0.25">
      <c r="A37" s="9"/>
      <c r="J37" s="482"/>
    </row>
    <row r="38" spans="1:10" s="404" customFormat="1" x14ac:dyDescent="0.25">
      <c r="A38" s="9"/>
      <c r="J38" s="482"/>
    </row>
    <row r="39" spans="1:10" s="404" customFormat="1" x14ac:dyDescent="0.25">
      <c r="A39" s="9"/>
      <c r="J39" s="482"/>
    </row>
    <row r="40" spans="1:10" s="404" customFormat="1" x14ac:dyDescent="0.25">
      <c r="A40" s="9"/>
      <c r="J40" s="482"/>
    </row>
    <row r="41" spans="1:10" s="404" customFormat="1" x14ac:dyDescent="0.25">
      <c r="A41" s="9"/>
      <c r="J41" s="482"/>
    </row>
    <row r="42" spans="1:10" s="404" customFormat="1" x14ac:dyDescent="0.25">
      <c r="A42" s="9"/>
      <c r="J42" s="482"/>
    </row>
    <row r="43" spans="1:10" s="404" customFormat="1" x14ac:dyDescent="0.25">
      <c r="A43" s="9"/>
      <c r="J43" s="482"/>
    </row>
    <row r="44" spans="1:10" s="404" customFormat="1" x14ac:dyDescent="0.25">
      <c r="A44" s="408"/>
      <c r="J44" s="482"/>
    </row>
    <row r="45" spans="1:10" s="404" customFormat="1" x14ac:dyDescent="0.25">
      <c r="A45" s="408"/>
      <c r="J45" s="482"/>
    </row>
    <row r="46" spans="1:10" s="404" customFormat="1" x14ac:dyDescent="0.25">
      <c r="A46" s="408"/>
      <c r="J46" s="482"/>
    </row>
    <row r="47" spans="1:10" s="404" customFormat="1" x14ac:dyDescent="0.25">
      <c r="A47" s="408"/>
      <c r="J47" s="482"/>
    </row>
    <row r="48" spans="1:10" s="404" customFormat="1" x14ac:dyDescent="0.25">
      <c r="A48" s="408"/>
      <c r="J48" s="482"/>
    </row>
    <row r="49" spans="1:10" s="404" customFormat="1" x14ac:dyDescent="0.25">
      <c r="A49" s="408"/>
      <c r="J49" s="482"/>
    </row>
    <row r="50" spans="1:10" s="404" customFormat="1" x14ac:dyDescent="0.25">
      <c r="A50" s="408"/>
      <c r="J50" s="482"/>
    </row>
    <row r="51" spans="1:10" s="404" customFormat="1" x14ac:dyDescent="0.25">
      <c r="A51" s="408"/>
      <c r="J51" s="482"/>
    </row>
    <row r="52" spans="1:10" s="404" customFormat="1" x14ac:dyDescent="0.25">
      <c r="A52" s="408"/>
      <c r="J52" s="482"/>
    </row>
    <row r="53" spans="1:10" s="404" customFormat="1" x14ac:dyDescent="0.25">
      <c r="A53" s="408"/>
      <c r="J53" s="482"/>
    </row>
    <row r="54" spans="1:10" s="404" customFormat="1" x14ac:dyDescent="0.25">
      <c r="A54" s="408"/>
      <c r="J54" s="482"/>
    </row>
    <row r="55" spans="1:10" s="404" customFormat="1" x14ac:dyDescent="0.25">
      <c r="A55" s="408"/>
      <c r="J55" s="482"/>
    </row>
    <row r="56" spans="1:10" s="404" customFormat="1" x14ac:dyDescent="0.25">
      <c r="A56" s="408"/>
      <c r="J56" s="482"/>
    </row>
    <row r="57" spans="1:10" s="404" customFormat="1" x14ac:dyDescent="0.25">
      <c r="A57" s="408"/>
      <c r="J57" s="482"/>
    </row>
    <row r="58" spans="1:10" s="404" customFormat="1" x14ac:dyDescent="0.25">
      <c r="A58" s="408"/>
      <c r="J58" s="482"/>
    </row>
    <row r="59" spans="1:10" s="404" customFormat="1" x14ac:dyDescent="0.25">
      <c r="A59" s="408"/>
      <c r="J59" s="482"/>
    </row>
    <row r="60" spans="1:10" s="404" customFormat="1" x14ac:dyDescent="0.25">
      <c r="A60" s="408"/>
      <c r="J60" s="482"/>
    </row>
    <row r="61" spans="1:10" s="404" customFormat="1" x14ac:dyDescent="0.25">
      <c r="A61" s="408"/>
      <c r="J61" s="482"/>
    </row>
    <row r="62" spans="1:10" s="404" customFormat="1" x14ac:dyDescent="0.25">
      <c r="A62" s="408"/>
      <c r="J62" s="482"/>
    </row>
    <row r="63" spans="1:10" s="404" customFormat="1" x14ac:dyDescent="0.25">
      <c r="A63" s="408"/>
      <c r="J63" s="482"/>
    </row>
    <row r="64" spans="1:10" s="404" customFormat="1" x14ac:dyDescent="0.25">
      <c r="A64" s="408"/>
      <c r="J64" s="482"/>
    </row>
    <row r="65" spans="1:10" s="404" customFormat="1" x14ac:dyDescent="0.25">
      <c r="A65" s="408"/>
      <c r="J65" s="482"/>
    </row>
    <row r="66" spans="1:10" s="404" customFormat="1" x14ac:dyDescent="0.25">
      <c r="A66" s="408"/>
      <c r="J66" s="482"/>
    </row>
    <row r="67" spans="1:10" s="404" customFormat="1" x14ac:dyDescent="0.25">
      <c r="A67" s="408"/>
      <c r="J67" s="482"/>
    </row>
    <row r="68" spans="1:10" s="404" customFormat="1" x14ac:dyDescent="0.25">
      <c r="A68" s="408"/>
      <c r="J68" s="482"/>
    </row>
    <row r="69" spans="1:10" s="404" customFormat="1" x14ac:dyDescent="0.25">
      <c r="A69" s="408"/>
      <c r="J69" s="482"/>
    </row>
    <row r="70" spans="1:10" s="404" customFormat="1" x14ac:dyDescent="0.25">
      <c r="A70" s="408"/>
      <c r="J70" s="482"/>
    </row>
    <row r="71" spans="1:10" s="404" customFormat="1" x14ac:dyDescent="0.25">
      <c r="A71" s="408"/>
      <c r="J71" s="482"/>
    </row>
    <row r="72" spans="1:10" s="404" customFormat="1" x14ac:dyDescent="0.25">
      <c r="A72" s="408"/>
      <c r="J72" s="482"/>
    </row>
    <row r="73" spans="1:10" s="404" customFormat="1" x14ac:dyDescent="0.25">
      <c r="A73" s="408"/>
      <c r="J73" s="482"/>
    </row>
    <row r="74" spans="1:10" s="404" customFormat="1" x14ac:dyDescent="0.25">
      <c r="A74" s="408"/>
      <c r="J74" s="482"/>
    </row>
    <row r="75" spans="1:10" s="404" customFormat="1" x14ac:dyDescent="0.25">
      <c r="A75" s="408"/>
      <c r="J75" s="482"/>
    </row>
    <row r="76" spans="1:10" s="404" customFormat="1" x14ac:dyDescent="0.25">
      <c r="A76" s="408"/>
      <c r="J76" s="482"/>
    </row>
    <row r="77" spans="1:10" s="404" customFormat="1" x14ac:dyDescent="0.25">
      <c r="A77" s="408"/>
      <c r="J77" s="482"/>
    </row>
    <row r="78" spans="1:10" s="404" customFormat="1" x14ac:dyDescent="0.25">
      <c r="A78" s="408"/>
      <c r="J78" s="482"/>
    </row>
    <row r="79" spans="1:10" s="404" customFormat="1" x14ac:dyDescent="0.25">
      <c r="A79" s="408"/>
      <c r="J79" s="482"/>
    </row>
    <row r="80" spans="1:10" s="404" customFormat="1" x14ac:dyDescent="0.25">
      <c r="A80" s="408"/>
      <c r="J80" s="482"/>
    </row>
    <row r="81" spans="1:10" s="404" customFormat="1" x14ac:dyDescent="0.25">
      <c r="A81" s="408"/>
      <c r="J81" s="482"/>
    </row>
    <row r="82" spans="1:10" s="404" customFormat="1" x14ac:dyDescent="0.25">
      <c r="A82" s="408"/>
      <c r="J82" s="482"/>
    </row>
    <row r="83" spans="1:10" s="404" customFormat="1" x14ac:dyDescent="0.25">
      <c r="A83" s="408"/>
      <c r="J83" s="482"/>
    </row>
    <row r="84" spans="1:10" s="404" customFormat="1" x14ac:dyDescent="0.25">
      <c r="A84" s="408"/>
      <c r="J84" s="482"/>
    </row>
    <row r="85" spans="1:10" s="404" customFormat="1" x14ac:dyDescent="0.25">
      <c r="A85" s="408"/>
      <c r="J85" s="482"/>
    </row>
    <row r="86" spans="1:10" s="404" customFormat="1" x14ac:dyDescent="0.25">
      <c r="A86" s="408"/>
      <c r="J86" s="482"/>
    </row>
    <row r="87" spans="1:10" s="404" customFormat="1" x14ac:dyDescent="0.25">
      <c r="A87" s="408"/>
      <c r="J87" s="482"/>
    </row>
    <row r="88" spans="1:10" s="404" customFormat="1" x14ac:dyDescent="0.25">
      <c r="A88" s="408"/>
      <c r="J88" s="482"/>
    </row>
    <row r="89" spans="1:10" s="404" customFormat="1" x14ac:dyDescent="0.25">
      <c r="A89" s="408"/>
      <c r="J89" s="482"/>
    </row>
    <row r="90" spans="1:10" s="404" customFormat="1" x14ac:dyDescent="0.25">
      <c r="A90" s="408"/>
      <c r="J90" s="482"/>
    </row>
    <row r="91" spans="1:10" s="404" customFormat="1" x14ac:dyDescent="0.25">
      <c r="A91" s="408"/>
      <c r="J91" s="482"/>
    </row>
    <row r="92" spans="1:10" s="404" customFormat="1" x14ac:dyDescent="0.25">
      <c r="A92" s="408"/>
      <c r="J92" s="482"/>
    </row>
    <row r="93" spans="1:10" s="404" customFormat="1" x14ac:dyDescent="0.25">
      <c r="A93" s="408"/>
      <c r="J93" s="482"/>
    </row>
    <row r="94" spans="1:10" s="404" customFormat="1" x14ac:dyDescent="0.25">
      <c r="A94" s="408"/>
      <c r="J94" s="482"/>
    </row>
    <row r="95" spans="1:10" s="404" customFormat="1" x14ac:dyDescent="0.25">
      <c r="A95" s="408"/>
      <c r="J95" s="482"/>
    </row>
    <row r="96" spans="1:10" s="404" customFormat="1" x14ac:dyDescent="0.25">
      <c r="A96" s="408"/>
      <c r="J96" s="482"/>
    </row>
    <row r="97" spans="1:10" s="404" customFormat="1" x14ac:dyDescent="0.25">
      <c r="A97" s="408"/>
      <c r="J97" s="482"/>
    </row>
    <row r="98" spans="1:10" s="404" customFormat="1" x14ac:dyDescent="0.25">
      <c r="A98" s="408"/>
      <c r="J98" s="482"/>
    </row>
    <row r="99" spans="1:10" s="404" customFormat="1" x14ac:dyDescent="0.25">
      <c r="A99" s="408"/>
      <c r="J99" s="482"/>
    </row>
    <row r="100" spans="1:10" s="404" customFormat="1" x14ac:dyDescent="0.25">
      <c r="A100" s="408"/>
      <c r="J100" s="482"/>
    </row>
    <row r="101" spans="1:10" s="404" customFormat="1" x14ac:dyDescent="0.25">
      <c r="A101" s="408"/>
      <c r="J101" s="482"/>
    </row>
    <row r="102" spans="1:10" s="404" customFormat="1" x14ac:dyDescent="0.25">
      <c r="A102" s="408"/>
      <c r="J102" s="482"/>
    </row>
    <row r="103" spans="1:10" s="404" customFormat="1" x14ac:dyDescent="0.25">
      <c r="A103" s="408"/>
      <c r="J103" s="482"/>
    </row>
    <row r="104" spans="1:10" s="404" customFormat="1" x14ac:dyDescent="0.25">
      <c r="A104" s="408"/>
      <c r="J104" s="482"/>
    </row>
    <row r="105" spans="1:10" s="404" customFormat="1" x14ac:dyDescent="0.25">
      <c r="J105" s="482"/>
    </row>
    <row r="106" spans="1:10" s="404" customFormat="1" x14ac:dyDescent="0.25">
      <c r="J106" s="482"/>
    </row>
    <row r="107" spans="1:10" s="404" customFormat="1" x14ac:dyDescent="0.25">
      <c r="J107" s="482"/>
    </row>
    <row r="108" spans="1:10" s="404" customFormat="1" x14ac:dyDescent="0.25">
      <c r="J108" s="482"/>
    </row>
    <row r="109" spans="1:10" s="404" customFormat="1" x14ac:dyDescent="0.25">
      <c r="J109" s="482"/>
    </row>
    <row r="110" spans="1:10" s="404" customFormat="1" x14ac:dyDescent="0.25">
      <c r="J110" s="482"/>
    </row>
    <row r="111" spans="1:10" s="404" customFormat="1" x14ac:dyDescent="0.25">
      <c r="J111" s="482"/>
    </row>
    <row r="112" spans="1:10" s="404" customFormat="1" x14ac:dyDescent="0.25">
      <c r="J112" s="482"/>
    </row>
  </sheetData>
  <sortState ref="A5:I10">
    <sortCondition ref="A5:A10"/>
  </sortState>
  <mergeCells count="2">
    <mergeCell ref="A1:I1"/>
    <mergeCell ref="A2:I2"/>
  </mergeCells>
  <pageMargins left="0.7" right="0.7" top="0.5" bottom="0.5" header="0.3" footer="0.3"/>
  <pageSetup scale="5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7"/>
  <dimension ref="A1:M27"/>
  <sheetViews>
    <sheetView zoomScale="60" zoomScaleNormal="60" workbookViewId="0">
      <selection activeCell="H16" sqref="H16"/>
    </sheetView>
  </sheetViews>
  <sheetFormatPr defaultRowHeight="15" x14ac:dyDescent="0.25"/>
  <cols>
    <col min="1" max="1" width="36.28515625" customWidth="1"/>
    <col min="2" max="2" width="14.7109375" customWidth="1"/>
    <col min="3" max="3" width="22.42578125" customWidth="1"/>
    <col min="4" max="4" width="9.7109375" customWidth="1"/>
    <col min="5" max="5" width="12.140625" hidden="1" customWidth="1"/>
    <col min="6" max="6" width="15.42578125" customWidth="1"/>
    <col min="7" max="7" width="17.85546875" customWidth="1"/>
    <col min="8" max="8" width="35.28515625" customWidth="1"/>
    <col min="9" max="9" width="38.42578125" customWidth="1"/>
    <col min="10" max="10" width="50.140625" customWidth="1"/>
    <col min="11" max="11" width="22.140625" customWidth="1"/>
    <col min="12" max="12" width="73.140625" customWidth="1"/>
    <col min="13" max="13" width="21.28515625" customWidth="1"/>
  </cols>
  <sheetData>
    <row r="1" spans="1:13" ht="122.45" customHeight="1" thickBot="1" x14ac:dyDescent="0.3">
      <c r="A1" s="79" t="s">
        <v>194</v>
      </c>
      <c r="B1" s="79" t="s">
        <v>68</v>
      </c>
      <c r="C1" s="80" t="s">
        <v>188</v>
      </c>
      <c r="D1" s="80" t="s">
        <v>116</v>
      </c>
      <c r="E1" s="80" t="s">
        <v>117</v>
      </c>
      <c r="F1" s="80" t="s">
        <v>88</v>
      </c>
      <c r="G1" s="80" t="s">
        <v>89</v>
      </c>
      <c r="H1" s="79" t="s">
        <v>57</v>
      </c>
      <c r="I1" s="79" t="s">
        <v>56</v>
      </c>
      <c r="J1" s="80" t="s">
        <v>132</v>
      </c>
      <c r="K1" s="80" t="s">
        <v>193</v>
      </c>
      <c r="L1" s="79" t="s">
        <v>70</v>
      </c>
      <c r="M1" s="81" t="s">
        <v>175</v>
      </c>
    </row>
    <row r="2" spans="1:13" ht="45.6" customHeight="1" x14ac:dyDescent="0.25">
      <c r="A2" s="114" t="s">
        <v>69</v>
      </c>
      <c r="B2" s="107" t="s">
        <v>92</v>
      </c>
      <c r="C2" s="108" t="s">
        <v>95</v>
      </c>
      <c r="D2" s="107"/>
      <c r="E2" s="107"/>
      <c r="F2" s="109">
        <v>42005</v>
      </c>
      <c r="G2" s="109"/>
      <c r="H2" s="110">
        <v>100000</v>
      </c>
      <c r="I2" s="107" t="s">
        <v>9</v>
      </c>
      <c r="J2" s="107"/>
      <c r="K2" s="112">
        <v>8000000</v>
      </c>
      <c r="L2" s="119" t="s">
        <v>71</v>
      </c>
      <c r="M2" s="113">
        <v>84000</v>
      </c>
    </row>
    <row r="3" spans="1:13" ht="18.600000000000001" customHeight="1" x14ac:dyDescent="0.25"/>
    <row r="4" spans="1:13" s="115" customFormat="1" ht="23.45" customHeight="1" x14ac:dyDescent="0.3">
      <c r="L4"/>
    </row>
    <row r="5" spans="1:13" s="115" customFormat="1" ht="23.45" customHeight="1" x14ac:dyDescent="0.3">
      <c r="L5" s="87"/>
    </row>
    <row r="6" spans="1:13" s="115" customFormat="1" ht="23.45" customHeight="1" x14ac:dyDescent="0.3">
      <c r="L6" s="87"/>
    </row>
    <row r="7" spans="1:13" s="115" customFormat="1" ht="23.45" customHeight="1" x14ac:dyDescent="0.3">
      <c r="L7" s="87"/>
    </row>
    <row r="8" spans="1:13" s="115" customFormat="1" ht="23.45" customHeight="1" x14ac:dyDescent="0.3">
      <c r="L8" s="87"/>
    </row>
    <row r="9" spans="1:13" s="115" customFormat="1" ht="23.45" customHeight="1" x14ac:dyDescent="0.3">
      <c r="L9" s="87"/>
    </row>
    <row r="10" spans="1:13" s="115" customFormat="1" ht="23.45" customHeight="1" x14ac:dyDescent="0.3">
      <c r="L10" s="87"/>
    </row>
    <row r="11" spans="1:13" s="115" customFormat="1" ht="23.45" customHeight="1" x14ac:dyDescent="0.3">
      <c r="L11" s="87"/>
    </row>
    <row r="12" spans="1:13" s="115" customFormat="1" ht="23.45" customHeight="1" x14ac:dyDescent="0.3">
      <c r="L12" s="87"/>
    </row>
    <row r="13" spans="1:13" s="115" customFormat="1" ht="23.45" customHeight="1" x14ac:dyDescent="0.3">
      <c r="L13" s="87"/>
    </row>
    <row r="14" spans="1:13" s="115" customFormat="1" ht="23.45" customHeight="1" x14ac:dyDescent="0.3">
      <c r="L14" s="87"/>
    </row>
    <row r="15" spans="1:13" s="115" customFormat="1" ht="23.45" customHeight="1" x14ac:dyDescent="0.3">
      <c r="A15" s="89" t="s">
        <v>205</v>
      </c>
      <c r="L15" s="87"/>
    </row>
    <row r="16" spans="1:13" s="115" customFormat="1" ht="23.45" customHeight="1" x14ac:dyDescent="0.3">
      <c r="L16" s="87"/>
    </row>
    <row r="17" spans="12:12" s="115" customFormat="1" ht="23.45" customHeight="1" x14ac:dyDescent="0.3">
      <c r="L17" s="87"/>
    </row>
    <row r="18" spans="12:12" s="115" customFormat="1" ht="23.45" customHeight="1" x14ac:dyDescent="0.3">
      <c r="L18" s="87"/>
    </row>
    <row r="19" spans="12:12" s="115" customFormat="1" ht="23.45" customHeight="1" x14ac:dyDescent="0.3">
      <c r="L19" s="87"/>
    </row>
    <row r="20" spans="12:12" s="115" customFormat="1" ht="23.45" customHeight="1" x14ac:dyDescent="0.3">
      <c r="L20" s="87"/>
    </row>
    <row r="21" spans="12:12" s="115" customFormat="1" ht="23.45" customHeight="1" x14ac:dyDescent="0.3">
      <c r="L21" s="87"/>
    </row>
    <row r="22" spans="12:12" s="87" customFormat="1" ht="23.45" customHeight="1" x14ac:dyDescent="0.3"/>
    <row r="23" spans="12:12" s="87" customFormat="1" ht="23.45" customHeight="1" x14ac:dyDescent="0.3"/>
    <row r="24" spans="12:12" s="87" customFormat="1" ht="23.45" customHeight="1" x14ac:dyDescent="0.3"/>
    <row r="25" spans="12:12" ht="23.45" customHeight="1" x14ac:dyDescent="0.3">
      <c r="L25" s="87"/>
    </row>
    <row r="26" spans="12:12" ht="23.45" customHeight="1" x14ac:dyDescent="0.3">
      <c r="L26" s="87"/>
    </row>
    <row r="27" spans="12:12" ht="23.45" customHeight="1" x14ac:dyDescent="0.3">
      <c r="L27" s="87"/>
    </row>
  </sheetData>
  <customSheetViews>
    <customSheetView guid="{0F79DD5E-22E4-48D4-BCA5-47DC844E0803}" scale="60" hiddenColumns="1" state="hidden">
      <selection activeCell="H16" sqref="H16"/>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D37"/>
  <sheetViews>
    <sheetView zoomScaleNormal="100" workbookViewId="0">
      <selection activeCell="E30" sqref="E30"/>
    </sheetView>
  </sheetViews>
  <sheetFormatPr defaultColWidth="8.85546875" defaultRowHeight="12.75" x14ac:dyDescent="0.2"/>
  <cols>
    <col min="1" max="1" width="17.7109375" style="243" customWidth="1"/>
    <col min="2" max="2" width="12.28515625" style="243" bestFit="1" customWidth="1"/>
    <col min="3" max="3" width="16.5703125" style="243" bestFit="1" customWidth="1"/>
    <col min="4" max="4" width="12.42578125" style="243" bestFit="1" customWidth="1"/>
    <col min="5" max="5" width="13.28515625" style="243" customWidth="1"/>
    <col min="6" max="6" width="20.85546875" style="243" customWidth="1"/>
    <col min="7" max="7" width="31.140625" style="243" customWidth="1"/>
    <col min="8" max="8" width="15.140625" style="243" bestFit="1" customWidth="1"/>
    <col min="9" max="9" width="44.42578125" style="243" customWidth="1"/>
    <col min="10" max="10" width="20.5703125" style="243" bestFit="1" customWidth="1"/>
    <col min="11" max="11" width="22.140625" style="243" customWidth="1"/>
    <col min="12" max="12" width="73.85546875" style="243" customWidth="1"/>
    <col min="13" max="13" width="21.28515625" style="243" customWidth="1"/>
    <col min="14" max="14" width="8.85546875" style="252"/>
    <col min="15" max="15" width="8.28515625" style="252" bestFit="1" customWidth="1"/>
    <col min="16" max="16" width="7" style="252" bestFit="1" customWidth="1"/>
    <col min="17" max="17" width="11.28515625" style="252" customWidth="1"/>
    <col min="18" max="18" width="21.28515625" style="252" bestFit="1" customWidth="1"/>
    <col min="19" max="19" width="15.42578125" style="252" customWidth="1"/>
    <col min="20" max="20" width="12.140625" style="252" customWidth="1"/>
    <col min="21" max="21" width="14.5703125" style="252" customWidth="1"/>
    <col min="22" max="30" width="8.85546875" style="252"/>
    <col min="31" max="16384" width="8.85546875" style="243"/>
  </cols>
  <sheetData>
    <row r="1" spans="1:30" s="216" customFormat="1" ht="13.5" thickBot="1" x14ac:dyDescent="0.25">
      <c r="A1" s="244" t="s">
        <v>482</v>
      </c>
      <c r="B1" s="245"/>
      <c r="C1" s="246"/>
      <c r="D1" s="246"/>
      <c r="E1" s="246"/>
      <c r="F1" s="247"/>
      <c r="G1" s="247"/>
      <c r="H1" s="246"/>
      <c r="I1" s="247"/>
      <c r="J1" s="248"/>
      <c r="K1" s="240"/>
      <c r="L1" s="240"/>
      <c r="M1" s="240"/>
      <c r="N1" s="240"/>
      <c r="O1" s="240"/>
      <c r="P1" s="240"/>
      <c r="Q1" s="240"/>
      <c r="R1" s="240"/>
      <c r="S1" s="240"/>
      <c r="T1" s="240"/>
      <c r="U1" s="240"/>
      <c r="V1" s="240"/>
      <c r="W1" s="240"/>
      <c r="X1" s="240"/>
      <c r="Y1" s="240"/>
      <c r="Z1" s="240"/>
      <c r="AA1" s="240"/>
    </row>
    <row r="2" spans="1:30" ht="64.5" thickBot="1" x14ac:dyDescent="0.25">
      <c r="A2" s="217" t="s">
        <v>194</v>
      </c>
      <c r="B2" s="218" t="s">
        <v>68</v>
      </c>
      <c r="C2" s="249" t="s">
        <v>188</v>
      </c>
      <c r="D2" s="249" t="s">
        <v>88</v>
      </c>
      <c r="E2" s="249" t="s">
        <v>89</v>
      </c>
      <c r="F2" s="250" t="s">
        <v>57</v>
      </c>
      <c r="G2" s="250" t="s">
        <v>457</v>
      </c>
      <c r="H2" s="249" t="s">
        <v>193</v>
      </c>
      <c r="I2" s="250" t="s">
        <v>70</v>
      </c>
      <c r="J2" s="251" t="s">
        <v>175</v>
      </c>
      <c r="K2" s="252"/>
      <c r="L2" s="252"/>
      <c r="M2" s="252"/>
      <c r="AB2" s="243"/>
      <c r="AC2" s="243"/>
      <c r="AD2" s="243"/>
    </row>
    <row r="3" spans="1:30" ht="51" x14ac:dyDescent="0.2">
      <c r="A3" s="229" t="s">
        <v>0</v>
      </c>
      <c r="B3" s="223" t="s">
        <v>93</v>
      </c>
      <c r="C3" s="296" t="s">
        <v>95</v>
      </c>
      <c r="D3" s="225">
        <v>41640</v>
      </c>
      <c r="E3" s="225">
        <v>43465</v>
      </c>
      <c r="F3" s="224" t="s">
        <v>49</v>
      </c>
      <c r="G3" s="227" t="s">
        <v>203</v>
      </c>
      <c r="H3" s="239">
        <v>11000000</v>
      </c>
      <c r="I3" s="233" t="s">
        <v>472</v>
      </c>
      <c r="J3" s="297" t="e">
        <f>SUM(J10:J16)</f>
        <v>#REF!</v>
      </c>
      <c r="K3" s="252"/>
      <c r="L3" s="252"/>
      <c r="M3" s="252"/>
      <c r="Y3" s="243"/>
      <c r="Z3" s="243"/>
      <c r="AA3" s="243"/>
      <c r="AB3" s="243"/>
      <c r="AC3" s="243"/>
      <c r="AD3" s="243"/>
    </row>
    <row r="4" spans="1:30" x14ac:dyDescent="0.2">
      <c r="A4" s="252"/>
      <c r="B4" s="252"/>
      <c r="C4" s="252"/>
      <c r="D4" s="252"/>
      <c r="E4" s="252"/>
      <c r="F4" s="252"/>
      <c r="G4" s="252"/>
      <c r="H4" s="252"/>
      <c r="I4" s="252"/>
      <c r="J4" s="252"/>
      <c r="K4" s="252"/>
      <c r="L4" s="252"/>
      <c r="M4" s="252"/>
      <c r="AB4" s="243"/>
      <c r="AC4" s="243"/>
      <c r="AD4" s="243"/>
    </row>
    <row r="5" spans="1:30" x14ac:dyDescent="0.2">
      <c r="A5" s="240" t="s">
        <v>277</v>
      </c>
      <c r="B5" s="252"/>
      <c r="C5" s="252"/>
      <c r="D5" s="252"/>
      <c r="E5" s="252"/>
      <c r="F5" s="252"/>
      <c r="G5" s="252"/>
      <c r="H5" s="252"/>
      <c r="I5" s="252"/>
      <c r="J5" s="252"/>
      <c r="K5" s="252"/>
      <c r="L5" s="252"/>
      <c r="M5" s="252"/>
      <c r="AB5" s="243"/>
      <c r="AC5" s="243"/>
      <c r="AD5" s="243"/>
    </row>
    <row r="6" spans="1:30" x14ac:dyDescent="0.2">
      <c r="A6" s="240"/>
      <c r="B6" s="252"/>
      <c r="C6" s="252"/>
      <c r="D6" s="252"/>
      <c r="E6" s="252"/>
      <c r="F6" s="252"/>
      <c r="G6" s="252"/>
      <c r="H6" s="252"/>
      <c r="I6" s="252"/>
      <c r="J6" s="252"/>
      <c r="K6" s="252"/>
      <c r="L6" s="252"/>
      <c r="M6" s="252"/>
      <c r="AB6" s="243"/>
      <c r="AC6" s="243"/>
      <c r="AD6" s="243"/>
    </row>
    <row r="7" spans="1:30" x14ac:dyDescent="0.2">
      <c r="A7" s="241"/>
      <c r="B7" s="252"/>
      <c r="C7" s="545" t="s">
        <v>262</v>
      </c>
      <c r="D7" s="545"/>
      <c r="E7" s="545"/>
      <c r="F7" s="545"/>
      <c r="G7" s="252"/>
      <c r="H7" s="271"/>
      <c r="I7" s="252"/>
      <c r="J7" s="252"/>
      <c r="K7" s="252"/>
      <c r="L7" s="242"/>
      <c r="M7" s="242"/>
      <c r="N7" s="242"/>
      <c r="O7" s="242"/>
      <c r="P7" s="242"/>
      <c r="Q7" s="242"/>
      <c r="R7" s="298"/>
      <c r="AB7" s="243"/>
      <c r="AC7" s="243"/>
      <c r="AD7" s="243"/>
    </row>
    <row r="8" spans="1:30" ht="38.25" x14ac:dyDescent="0.2">
      <c r="A8" s="240"/>
      <c r="B8" s="266" t="s">
        <v>245</v>
      </c>
      <c r="C8" s="266" t="s">
        <v>248</v>
      </c>
      <c r="D8" s="266" t="s">
        <v>249</v>
      </c>
      <c r="E8" s="266" t="s">
        <v>247</v>
      </c>
      <c r="F8" s="266" t="s">
        <v>244</v>
      </c>
      <c r="G8" s="267" t="s">
        <v>458</v>
      </c>
      <c r="H8" s="267" t="s">
        <v>286</v>
      </c>
      <c r="I8" s="267" t="s">
        <v>252</v>
      </c>
      <c r="J8" s="267" t="s">
        <v>279</v>
      </c>
      <c r="K8" s="252"/>
      <c r="L8" s="252"/>
      <c r="M8" s="252"/>
      <c r="AA8" s="243"/>
      <c r="AB8" s="243"/>
      <c r="AC8" s="243"/>
      <c r="AD8" s="243"/>
    </row>
    <row r="9" spans="1:30" x14ac:dyDescent="0.2">
      <c r="A9" s="240"/>
      <c r="B9" s="242">
        <v>2011</v>
      </c>
      <c r="C9" s="286">
        <v>3590666</v>
      </c>
      <c r="D9" s="286">
        <v>1396584</v>
      </c>
      <c r="E9" s="286">
        <f t="shared" ref="E9:E16" si="0">C9+D9</f>
        <v>4987250</v>
      </c>
      <c r="F9" s="286">
        <v>0</v>
      </c>
      <c r="G9" s="294"/>
      <c r="H9" s="294"/>
      <c r="I9" s="294"/>
      <c r="J9" s="294"/>
      <c r="K9" s="252"/>
      <c r="L9" s="252"/>
      <c r="M9" s="252"/>
      <c r="AA9" s="243"/>
      <c r="AB9" s="243"/>
      <c r="AC9" s="243"/>
      <c r="AD9" s="243"/>
    </row>
    <row r="10" spans="1:30" x14ac:dyDescent="0.2">
      <c r="A10" s="269" t="s">
        <v>246</v>
      </c>
      <c r="B10" s="242">
        <v>2012</v>
      </c>
      <c r="C10" s="286">
        <v>3618536</v>
      </c>
      <c r="D10" s="286">
        <v>1396584</v>
      </c>
      <c r="E10" s="286">
        <f t="shared" si="0"/>
        <v>5015120</v>
      </c>
      <c r="F10" s="286">
        <v>0</v>
      </c>
      <c r="G10" s="294">
        <v>0</v>
      </c>
      <c r="H10" s="294">
        <f>F10+G10</f>
        <v>0</v>
      </c>
      <c r="I10" s="286">
        <f>G10+H10</f>
        <v>0</v>
      </c>
      <c r="J10" s="294">
        <v>0</v>
      </c>
      <c r="K10" s="252"/>
      <c r="L10" s="252"/>
      <c r="M10" s="252"/>
      <c r="AA10" s="243"/>
      <c r="AB10" s="243"/>
      <c r="AC10" s="243"/>
      <c r="AD10" s="243"/>
    </row>
    <row r="11" spans="1:30" x14ac:dyDescent="0.2">
      <c r="A11" s="269"/>
      <c r="B11" s="242">
        <v>2013</v>
      </c>
      <c r="C11" s="286">
        <v>3687686</v>
      </c>
      <c r="D11" s="286">
        <v>1396584</v>
      </c>
      <c r="E11" s="286">
        <f t="shared" si="0"/>
        <v>5084270</v>
      </c>
      <c r="F11" s="286">
        <v>0</v>
      </c>
      <c r="G11" s="294">
        <v>0</v>
      </c>
      <c r="H11" s="294">
        <v>0</v>
      </c>
      <c r="I11" s="286">
        <f t="shared" ref="I11:I16" si="1">G11+H11</f>
        <v>0</v>
      </c>
      <c r="J11" s="294">
        <v>0</v>
      </c>
      <c r="K11" s="252"/>
      <c r="L11" s="252"/>
      <c r="M11" s="252"/>
      <c r="AA11" s="243"/>
      <c r="AB11" s="243"/>
      <c r="AC11" s="243"/>
      <c r="AD11" s="243"/>
    </row>
    <row r="12" spans="1:30" x14ac:dyDescent="0.2">
      <c r="A12" s="542" t="s">
        <v>266</v>
      </c>
      <c r="B12" s="242">
        <v>2014</v>
      </c>
      <c r="C12" s="286">
        <v>6237888</v>
      </c>
      <c r="D12" s="286">
        <v>1862112</v>
      </c>
      <c r="E12" s="286">
        <f t="shared" si="0"/>
        <v>8100000</v>
      </c>
      <c r="F12" s="286">
        <v>12447277</v>
      </c>
      <c r="G12" s="286">
        <f>IF(((C12-$C$10+F12-$F$10)&gt;=11000000),(C12-$C$10+F12-$F$10),"Did not meet $5M")</f>
        <v>15066629</v>
      </c>
      <c r="H12" s="299">
        <v>-2566758</v>
      </c>
      <c r="I12" s="286">
        <f t="shared" si="1"/>
        <v>12499871</v>
      </c>
      <c r="J12" s="299" t="e">
        <f>I12*(#REF!/100)</f>
        <v>#REF!</v>
      </c>
      <c r="K12" s="252"/>
      <c r="L12" s="252"/>
      <c r="M12" s="252"/>
      <c r="AA12" s="243"/>
      <c r="AB12" s="243"/>
      <c r="AC12" s="243"/>
      <c r="AD12" s="243"/>
    </row>
    <row r="13" spans="1:30" x14ac:dyDescent="0.2">
      <c r="A13" s="542"/>
      <c r="B13" s="242">
        <v>2015</v>
      </c>
      <c r="C13" s="286">
        <v>6387888</v>
      </c>
      <c r="D13" s="286">
        <v>1862112</v>
      </c>
      <c r="E13" s="286">
        <f t="shared" si="0"/>
        <v>8250000</v>
      </c>
      <c r="F13" s="286">
        <v>14557962</v>
      </c>
      <c r="G13" s="286">
        <f>IF(((C13-$C$10+F13-$F$10)&gt;=11000000),(C13-$C$10+F13-$F$10),"Did not meet $5M")</f>
        <v>17327314</v>
      </c>
      <c r="H13" s="299">
        <v>-4222143</v>
      </c>
      <c r="I13" s="286">
        <f t="shared" si="1"/>
        <v>13105171</v>
      </c>
      <c r="J13" s="299" t="e">
        <f>I13*(#REF!/100)</f>
        <v>#REF!</v>
      </c>
      <c r="K13" s="252"/>
      <c r="L13" s="252"/>
      <c r="M13" s="252"/>
      <c r="AA13" s="243"/>
      <c r="AB13" s="243"/>
      <c r="AC13" s="243"/>
      <c r="AD13" s="243"/>
    </row>
    <row r="14" spans="1:30" x14ac:dyDescent="0.2">
      <c r="A14" s="542"/>
      <c r="B14" s="242">
        <v>2016</v>
      </c>
      <c r="C14" s="286">
        <v>6541431</v>
      </c>
      <c r="D14" s="286">
        <v>1862112</v>
      </c>
      <c r="E14" s="286">
        <f t="shared" si="0"/>
        <v>8403543</v>
      </c>
      <c r="F14" s="286">
        <v>11486121</v>
      </c>
      <c r="G14" s="286">
        <f>IF(((C14-$C$10+F14-$F$10)&gt;=11000000),(C14-$C$10+F14-$F$10),"Did not meet $5M")</f>
        <v>14409016</v>
      </c>
      <c r="H14" s="299">
        <v>-1734962</v>
      </c>
      <c r="I14" s="286">
        <f t="shared" si="1"/>
        <v>12674054</v>
      </c>
      <c r="J14" s="299" t="e">
        <f>I14*(#REF!/100)</f>
        <v>#REF!</v>
      </c>
      <c r="K14" s="252"/>
      <c r="L14" s="252"/>
      <c r="M14" s="252"/>
      <c r="AA14" s="243"/>
      <c r="AB14" s="243"/>
      <c r="AC14" s="243"/>
      <c r="AD14" s="243"/>
    </row>
    <row r="15" spans="1:30" x14ac:dyDescent="0.2">
      <c r="A15" s="542"/>
      <c r="B15" s="242">
        <v>2017</v>
      </c>
      <c r="C15" s="286">
        <v>6288774</v>
      </c>
      <c r="D15" s="286">
        <v>2327640</v>
      </c>
      <c r="E15" s="286">
        <f t="shared" si="0"/>
        <v>8616414</v>
      </c>
      <c r="F15" s="286">
        <v>5991907</v>
      </c>
      <c r="G15" s="300" t="str">
        <f>IF(((C15-$C$10+F15-$F$10)&gt;=11000000),(C15-$C$10+F15-$F$10),"Did not meet $11M")</f>
        <v>Did not meet $11M</v>
      </c>
      <c r="H15" s="299">
        <v>-589927</v>
      </c>
      <c r="I15" s="286">
        <v>0</v>
      </c>
      <c r="J15" s="301" t="s">
        <v>290</v>
      </c>
      <c r="K15" s="252"/>
      <c r="L15" s="252"/>
      <c r="M15" s="252"/>
      <c r="AA15" s="243"/>
      <c r="AB15" s="243"/>
      <c r="AC15" s="243"/>
      <c r="AD15" s="243"/>
    </row>
    <row r="16" spans="1:30" x14ac:dyDescent="0.2">
      <c r="A16" s="542"/>
      <c r="B16" s="302">
        <v>2018</v>
      </c>
      <c r="C16" s="335">
        <v>6546046</v>
      </c>
      <c r="D16" s="335">
        <v>2327640</v>
      </c>
      <c r="E16" s="335">
        <f t="shared" si="0"/>
        <v>8873686</v>
      </c>
      <c r="F16" s="303">
        <v>5563130</v>
      </c>
      <c r="G16" s="304">
        <f>IF(((C16-$C$10+F16-$F$10)&gt;=5000000),(C16-$C$10+F16-$F$10),"Did not meet $11M")</f>
        <v>8490640</v>
      </c>
      <c r="H16" s="305">
        <v>-807029</v>
      </c>
      <c r="I16" s="335">
        <f t="shared" si="1"/>
        <v>7683611</v>
      </c>
      <c r="J16" s="305" t="e">
        <f>I16*(#REF!/100)</f>
        <v>#REF!</v>
      </c>
      <c r="K16" s="252"/>
      <c r="L16" s="252"/>
      <c r="M16" s="252"/>
      <c r="AA16" s="243"/>
      <c r="AB16" s="243"/>
      <c r="AC16" s="243"/>
      <c r="AD16" s="243"/>
    </row>
    <row r="17" spans="1:30" x14ac:dyDescent="0.2">
      <c r="A17" s="240"/>
      <c r="B17" s="240"/>
      <c r="C17" s="240"/>
      <c r="D17" s="240"/>
      <c r="E17" s="240"/>
      <c r="F17" s="240"/>
      <c r="G17" s="240"/>
      <c r="H17" s="240"/>
      <c r="I17" s="240"/>
      <c r="J17" s="240"/>
      <c r="K17" s="252"/>
      <c r="L17" s="252"/>
      <c r="M17" s="252"/>
      <c r="AB17" s="243"/>
      <c r="AC17" s="243"/>
      <c r="AD17" s="243"/>
    </row>
    <row r="18" spans="1:30" x14ac:dyDescent="0.2">
      <c r="A18" s="240"/>
      <c r="B18" s="240"/>
      <c r="C18" s="240"/>
      <c r="D18" s="240"/>
      <c r="E18" s="240"/>
      <c r="F18" s="240"/>
      <c r="G18" s="286"/>
      <c r="H18" s="240"/>
      <c r="I18" s="240"/>
      <c r="J18" s="240"/>
      <c r="K18" s="252"/>
      <c r="L18" s="252"/>
      <c r="M18" s="252"/>
      <c r="AB18" s="243"/>
      <c r="AC18" s="243"/>
      <c r="AD18" s="243"/>
    </row>
    <row r="19" spans="1:30" x14ac:dyDescent="0.2">
      <c r="A19" s="252"/>
      <c r="B19" s="252"/>
      <c r="C19" s="252"/>
      <c r="D19" s="252"/>
      <c r="E19" s="240"/>
      <c r="F19" s="240"/>
      <c r="G19" s="286"/>
      <c r="H19" s="240"/>
      <c r="I19" s="294"/>
      <c r="K19" s="252"/>
      <c r="L19" s="252"/>
      <c r="M19" s="252"/>
      <c r="AB19" s="243"/>
      <c r="AC19" s="243"/>
      <c r="AD19" s="243"/>
    </row>
    <row r="20" spans="1:30" x14ac:dyDescent="0.2">
      <c r="A20" s="241" t="s">
        <v>256</v>
      </c>
      <c r="B20" s="240"/>
      <c r="C20" s="240"/>
      <c r="D20" s="306" t="s">
        <v>258</v>
      </c>
      <c r="E20" s="286"/>
      <c r="F20" s="286"/>
      <c r="G20" s="286"/>
      <c r="H20" s="286"/>
      <c r="I20" s="294"/>
      <c r="J20" s="286"/>
      <c r="K20" s="252"/>
      <c r="L20" s="252"/>
      <c r="M20" s="252"/>
      <c r="AB20" s="243"/>
      <c r="AC20" s="243"/>
      <c r="AD20" s="243"/>
    </row>
    <row r="21" spans="1:30" x14ac:dyDescent="0.2">
      <c r="A21" s="241" t="s">
        <v>255</v>
      </c>
      <c r="B21" s="240"/>
      <c r="C21" s="240"/>
      <c r="D21" s="293" t="s">
        <v>259</v>
      </c>
      <c r="E21" s="286"/>
      <c r="F21" s="286"/>
      <c r="G21" s="286"/>
      <c r="H21" s="286"/>
      <c r="I21" s="286"/>
      <c r="J21" s="286"/>
      <c r="K21" s="286"/>
      <c r="L21" s="252"/>
      <c r="M21" s="252"/>
    </row>
    <row r="22" spans="1:30" x14ac:dyDescent="0.2">
      <c r="A22" s="241"/>
      <c r="B22" s="240"/>
      <c r="C22" s="240"/>
      <c r="D22" s="293"/>
      <c r="E22" s="286"/>
      <c r="F22" s="286"/>
      <c r="G22" s="286"/>
      <c r="H22" s="286"/>
      <c r="J22" s="286"/>
      <c r="K22" s="286"/>
      <c r="L22" s="252"/>
      <c r="M22" s="252"/>
    </row>
    <row r="23" spans="1:30" ht="15" x14ac:dyDescent="0.25">
      <c r="A23" s="241" t="s">
        <v>464</v>
      </c>
      <c r="B23" s="240"/>
      <c r="C23" s="376" t="s">
        <v>463</v>
      </c>
      <c r="D23" s="293"/>
      <c r="E23" s="286"/>
      <c r="F23" s="286"/>
      <c r="G23" s="286"/>
      <c r="H23" s="286"/>
      <c r="I23" s="286"/>
      <c r="J23" s="286"/>
      <c r="K23" s="286"/>
      <c r="L23" s="252"/>
      <c r="M23" s="252"/>
    </row>
    <row r="24" spans="1:30" x14ac:dyDescent="0.2">
      <c r="A24" s="286"/>
      <c r="B24" s="286"/>
      <c r="C24" s="286"/>
      <c r="D24" s="286"/>
      <c r="E24" s="286"/>
      <c r="F24" s="286"/>
      <c r="G24" s="286"/>
      <c r="H24" s="286"/>
      <c r="I24" s="286"/>
      <c r="J24" s="286"/>
      <c r="K24" s="286"/>
      <c r="L24" s="252"/>
      <c r="M24" s="252"/>
    </row>
    <row r="25" spans="1:30" s="252" customFormat="1" x14ac:dyDescent="0.2">
      <c r="A25" s="257" t="s">
        <v>276</v>
      </c>
      <c r="B25" s="544" t="s">
        <v>506</v>
      </c>
      <c r="C25" s="544"/>
      <c r="D25" s="544"/>
      <c r="E25" s="544"/>
      <c r="F25" s="544"/>
      <c r="G25" s="544"/>
      <c r="H25" s="544"/>
      <c r="I25" s="544"/>
      <c r="J25" s="544"/>
      <c r="K25" s="544"/>
      <c r="L25" s="544"/>
    </row>
    <row r="26" spans="1:30" s="252" customFormat="1" x14ac:dyDescent="0.2">
      <c r="B26" s="544"/>
      <c r="C26" s="544"/>
      <c r="D26" s="544"/>
      <c r="E26" s="544"/>
      <c r="F26" s="544"/>
      <c r="G26" s="544"/>
      <c r="H26" s="544"/>
      <c r="I26" s="544"/>
      <c r="J26" s="544"/>
      <c r="K26" s="544"/>
      <c r="L26" s="544"/>
    </row>
    <row r="27" spans="1:30" s="252" customFormat="1" x14ac:dyDescent="0.2">
      <c r="A27" s="256"/>
      <c r="B27" s="544"/>
      <c r="C27" s="544"/>
      <c r="D27" s="544"/>
      <c r="E27" s="544"/>
      <c r="F27" s="544"/>
      <c r="G27" s="544"/>
      <c r="H27" s="544"/>
      <c r="I27" s="544"/>
      <c r="J27" s="544"/>
      <c r="K27" s="544"/>
      <c r="L27" s="544"/>
    </row>
    <row r="28" spans="1:30" x14ac:dyDescent="0.2">
      <c r="A28" s="252"/>
      <c r="B28" s="282"/>
      <c r="C28" s="252"/>
      <c r="D28" s="307"/>
      <c r="E28" s="307"/>
      <c r="F28" s="307"/>
      <c r="G28" s="307"/>
      <c r="H28" s="307"/>
      <c r="I28" s="308"/>
      <c r="J28" s="307"/>
      <c r="K28" s="252"/>
      <c r="L28" s="252"/>
      <c r="M28" s="252"/>
    </row>
    <row r="29" spans="1:30" x14ac:dyDescent="0.2">
      <c r="A29" s="252"/>
      <c r="B29" s="282"/>
      <c r="C29" s="252"/>
      <c r="D29" s="307"/>
      <c r="E29" s="307"/>
      <c r="F29" s="307"/>
      <c r="G29" s="307"/>
      <c r="H29" s="307"/>
      <c r="I29" s="308"/>
      <c r="J29" s="307"/>
      <c r="K29" s="252"/>
      <c r="L29" s="252"/>
      <c r="M29" s="252"/>
    </row>
    <row r="30" spans="1:30" x14ac:dyDescent="0.2">
      <c r="A30" s="252"/>
      <c r="B30" s="252"/>
      <c r="C30" s="252"/>
      <c r="D30" s="307"/>
      <c r="E30" s="307"/>
      <c r="F30" s="307"/>
      <c r="G30" s="307"/>
      <c r="H30" s="307"/>
      <c r="I30" s="308"/>
      <c r="J30" s="307"/>
      <c r="K30" s="252"/>
      <c r="L30" s="252"/>
      <c r="M30" s="252"/>
    </row>
    <row r="31" spans="1:30" x14ac:dyDescent="0.2">
      <c r="A31" s="252"/>
      <c r="B31" s="252"/>
      <c r="C31" s="252"/>
      <c r="D31" s="307"/>
      <c r="E31" s="307"/>
      <c r="F31" s="307"/>
      <c r="G31" s="307"/>
      <c r="H31" s="307"/>
      <c r="I31" s="307"/>
      <c r="J31" s="307"/>
      <c r="K31" s="252"/>
      <c r="L31" s="252"/>
      <c r="M31" s="252"/>
    </row>
    <row r="32" spans="1:30" x14ac:dyDescent="0.2">
      <c r="A32" s="252"/>
      <c r="B32" s="252"/>
      <c r="C32" s="252"/>
      <c r="D32" s="307"/>
      <c r="E32" s="307"/>
      <c r="F32" s="307"/>
      <c r="G32" s="307"/>
      <c r="H32" s="307"/>
      <c r="I32" s="307"/>
      <c r="J32" s="307"/>
      <c r="K32" s="252"/>
      <c r="L32" s="252"/>
      <c r="M32" s="252"/>
    </row>
    <row r="33" spans="1:13" x14ac:dyDescent="0.2">
      <c r="A33" s="252"/>
      <c r="B33" s="252"/>
      <c r="C33" s="252"/>
      <c r="D33" s="307"/>
      <c r="E33" s="307"/>
      <c r="F33" s="307"/>
      <c r="G33" s="307"/>
      <c r="H33" s="307"/>
      <c r="I33" s="307"/>
      <c r="J33" s="307"/>
      <c r="K33" s="252"/>
      <c r="L33" s="252"/>
      <c r="M33" s="252"/>
    </row>
    <row r="34" spans="1:13" x14ac:dyDescent="0.2">
      <c r="A34" s="252"/>
      <c r="B34" s="252"/>
      <c r="C34" s="252"/>
      <c r="D34" s="307"/>
      <c r="E34" s="307"/>
      <c r="F34" s="307"/>
      <c r="G34" s="307"/>
      <c r="H34" s="307"/>
      <c r="I34" s="307"/>
      <c r="J34" s="307"/>
      <c r="K34" s="252"/>
      <c r="L34" s="252"/>
      <c r="M34" s="252"/>
    </row>
    <row r="35" spans="1:13" x14ac:dyDescent="0.2">
      <c r="A35" s="252"/>
      <c r="B35" s="252"/>
      <c r="C35" s="252"/>
      <c r="D35" s="307"/>
      <c r="E35" s="307"/>
      <c r="F35" s="307"/>
      <c r="G35" s="307"/>
      <c r="H35" s="307"/>
      <c r="I35" s="307"/>
      <c r="J35" s="307"/>
      <c r="K35" s="252"/>
      <c r="L35" s="252"/>
      <c r="M35" s="252"/>
    </row>
    <row r="36" spans="1:13" x14ac:dyDescent="0.2">
      <c r="A36" s="252"/>
      <c r="B36" s="252"/>
      <c r="C36" s="252"/>
      <c r="D36" s="252"/>
      <c r="E36" s="252"/>
      <c r="F36" s="252"/>
      <c r="G36" s="252"/>
      <c r="H36" s="252"/>
      <c r="I36" s="252"/>
      <c r="J36" s="252"/>
      <c r="K36" s="252"/>
      <c r="L36" s="252"/>
      <c r="M36" s="252"/>
    </row>
    <row r="37" spans="1:13" x14ac:dyDescent="0.2">
      <c r="A37" s="252"/>
      <c r="B37" s="252"/>
      <c r="C37" s="252"/>
      <c r="D37" s="252"/>
      <c r="E37" s="252"/>
      <c r="F37" s="252"/>
      <c r="G37" s="252"/>
      <c r="H37" s="252"/>
      <c r="I37" s="252"/>
      <c r="J37" s="252"/>
      <c r="K37" s="252"/>
      <c r="L37" s="252"/>
      <c r="M37" s="252"/>
    </row>
  </sheetData>
  <customSheetViews>
    <customSheetView guid="{0F79DD5E-22E4-48D4-BCA5-47DC844E0803}" scale="60" hiddenColumns="1">
      <selection activeCell="H12" sqref="H12"/>
      <pageMargins left="0.7" right="0.7" top="0.75" bottom="0.75" header="0.3" footer="0.3"/>
    </customSheetView>
  </customSheetViews>
  <mergeCells count="3">
    <mergeCell ref="A12:A16"/>
    <mergeCell ref="B25:L27"/>
    <mergeCell ref="C7:F7"/>
  </mergeCells>
  <hyperlinks>
    <hyperlink ref="D20" r:id="rId1" xr:uid="{00000000-0004-0000-0500-000000000000}"/>
    <hyperlink ref="D21" r:id="rId2" xr:uid="{00000000-0004-0000-0500-000001000000}"/>
    <hyperlink ref="C23" r:id="rId3" xr:uid="{00000000-0004-0000-0500-000002000000}"/>
  </hyperlinks>
  <pageMargins left="0.7" right="0.7" top="0.75" bottom="0.75" header="0.3" footer="0.3"/>
  <pageSetup orientation="portrait" r:id="rId4"/>
  <drawing r:id="rId5"/>
  <legacyDrawing r:id="rId6"/>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8">
    <pageSetUpPr fitToPage="1"/>
  </sheetPr>
  <dimension ref="A1:F33"/>
  <sheetViews>
    <sheetView workbookViewId="0">
      <selection activeCell="F18" sqref="F18"/>
    </sheetView>
  </sheetViews>
  <sheetFormatPr defaultRowHeight="15" x14ac:dyDescent="0.25"/>
  <cols>
    <col min="1" max="1" width="16.85546875" customWidth="1"/>
    <col min="2" max="2" width="11.5703125" style="10" bestFit="1" customWidth="1"/>
    <col min="3" max="3" width="23.28515625" bestFit="1" customWidth="1"/>
    <col min="4" max="4" width="89.42578125" customWidth="1"/>
    <col min="5" max="5" width="15.28515625" style="11" customWidth="1"/>
    <col min="6" max="6" width="13.7109375" customWidth="1"/>
  </cols>
  <sheetData>
    <row r="1" spans="1:6" ht="18.75" x14ac:dyDescent="0.3">
      <c r="A1" s="563" t="s">
        <v>58</v>
      </c>
      <c r="B1" s="563"/>
      <c r="C1" s="563"/>
      <c r="D1" s="563"/>
      <c r="E1" s="563"/>
      <c r="F1" s="563"/>
    </row>
    <row r="2" spans="1:6" s="1" customFormat="1" ht="30" x14ac:dyDescent="0.25">
      <c r="A2" s="1" t="s">
        <v>10</v>
      </c>
      <c r="B2" s="2" t="s">
        <v>11</v>
      </c>
      <c r="C2" s="1" t="s">
        <v>12</v>
      </c>
      <c r="D2" s="1" t="s">
        <v>13</v>
      </c>
      <c r="E2" s="3" t="s">
        <v>14</v>
      </c>
      <c r="F2" s="3" t="s">
        <v>15</v>
      </c>
    </row>
    <row r="3" spans="1:6" s="4" customFormat="1" ht="75" x14ac:dyDescent="0.25">
      <c r="B3" s="5" t="s">
        <v>26</v>
      </c>
      <c r="C3" s="6" t="s">
        <v>165</v>
      </c>
      <c r="D3" s="6" t="s">
        <v>67</v>
      </c>
      <c r="E3" s="7">
        <v>42005</v>
      </c>
      <c r="F3" s="7"/>
    </row>
    <row r="4" spans="1:6" s="4" customFormat="1" x14ac:dyDescent="0.25">
      <c r="B4" s="5"/>
      <c r="E4" s="9"/>
    </row>
    <row r="5" spans="1:6" s="4" customFormat="1" x14ac:dyDescent="0.25">
      <c r="A5" s="13"/>
      <c r="B5" s="5"/>
      <c r="E5" s="9"/>
    </row>
    <row r="6" spans="1:6" s="4" customFormat="1" x14ac:dyDescent="0.25">
      <c r="B6" s="5"/>
      <c r="E6" s="9"/>
    </row>
    <row r="7" spans="1:6" s="4" customFormat="1" x14ac:dyDescent="0.25">
      <c r="B7" s="5"/>
      <c r="E7" s="9"/>
    </row>
    <row r="8" spans="1:6" s="4" customFormat="1" x14ac:dyDescent="0.25">
      <c r="B8" s="5"/>
      <c r="E8" s="9"/>
    </row>
    <row r="9" spans="1:6" s="4" customFormat="1" x14ac:dyDescent="0.25">
      <c r="B9" s="5"/>
      <c r="E9" s="9"/>
    </row>
    <row r="10" spans="1:6" s="4" customFormat="1" x14ac:dyDescent="0.25">
      <c r="B10" s="5"/>
      <c r="E10" s="9"/>
    </row>
    <row r="11" spans="1:6" s="4" customFormat="1" x14ac:dyDescent="0.25">
      <c r="B11" s="5"/>
      <c r="E11" s="9"/>
    </row>
    <row r="12" spans="1:6" s="4" customFormat="1" x14ac:dyDescent="0.25">
      <c r="B12" s="5"/>
      <c r="E12" s="9"/>
    </row>
    <row r="13" spans="1:6" s="4" customFormat="1" x14ac:dyDescent="0.25">
      <c r="B13" s="5"/>
      <c r="E13" s="9"/>
    </row>
    <row r="14" spans="1:6" s="4" customFormat="1" x14ac:dyDescent="0.25">
      <c r="B14" s="5"/>
      <c r="E14" s="9"/>
    </row>
    <row r="15" spans="1:6" s="4" customFormat="1" x14ac:dyDescent="0.25">
      <c r="B15" s="5"/>
      <c r="E15" s="9"/>
    </row>
    <row r="16" spans="1:6" s="4" customFormat="1" x14ac:dyDescent="0.25">
      <c r="B16" s="5"/>
      <c r="E16" s="9"/>
    </row>
    <row r="17" spans="2:5" s="4" customFormat="1" x14ac:dyDescent="0.25">
      <c r="B17" s="5"/>
      <c r="E17" s="9"/>
    </row>
    <row r="18" spans="2:5" s="4" customFormat="1" x14ac:dyDescent="0.25">
      <c r="B18" s="5"/>
      <c r="E18" s="9"/>
    </row>
    <row r="19" spans="2:5" s="4" customFormat="1" x14ac:dyDescent="0.25">
      <c r="B19" s="5"/>
      <c r="E19" s="9"/>
    </row>
    <row r="20" spans="2:5" s="4" customFormat="1" x14ac:dyDescent="0.25">
      <c r="B20" s="5"/>
      <c r="E20" s="9"/>
    </row>
    <row r="21" spans="2:5" s="4" customFormat="1" x14ac:dyDescent="0.25">
      <c r="B21" s="5"/>
      <c r="E21" s="9"/>
    </row>
    <row r="22" spans="2:5" s="4" customFormat="1" x14ac:dyDescent="0.25">
      <c r="B22" s="5"/>
      <c r="E22" s="9"/>
    </row>
    <row r="23" spans="2:5" s="4" customFormat="1" x14ac:dyDescent="0.25">
      <c r="B23" s="5"/>
      <c r="E23" s="9"/>
    </row>
    <row r="24" spans="2:5" s="4" customFormat="1" x14ac:dyDescent="0.25">
      <c r="B24" s="5"/>
      <c r="E24" s="9"/>
    </row>
    <row r="25" spans="2:5" s="4" customFormat="1" x14ac:dyDescent="0.25">
      <c r="B25" s="5"/>
      <c r="E25" s="9"/>
    </row>
    <row r="26" spans="2:5" s="4" customFormat="1" x14ac:dyDescent="0.25">
      <c r="B26" s="5"/>
      <c r="E26" s="9"/>
    </row>
    <row r="27" spans="2:5" s="4" customFormat="1" x14ac:dyDescent="0.25">
      <c r="B27" s="5"/>
      <c r="E27" s="9"/>
    </row>
    <row r="28" spans="2:5" s="4" customFormat="1" x14ac:dyDescent="0.25">
      <c r="B28" s="5"/>
      <c r="E28" s="9"/>
    </row>
    <row r="29" spans="2:5" s="4" customFormat="1" x14ac:dyDescent="0.25">
      <c r="B29" s="5"/>
      <c r="E29" s="9"/>
    </row>
    <row r="30" spans="2:5" s="4" customFormat="1" x14ac:dyDescent="0.25">
      <c r="B30" s="5"/>
      <c r="E30" s="9"/>
    </row>
    <row r="31" spans="2:5" s="4" customFormat="1" x14ac:dyDescent="0.25">
      <c r="B31" s="5"/>
      <c r="E31" s="9"/>
    </row>
    <row r="32" spans="2:5" s="4" customFormat="1" x14ac:dyDescent="0.25">
      <c r="B32" s="5"/>
      <c r="E32" s="9"/>
    </row>
    <row r="33" spans="2:5" s="4" customFormat="1" x14ac:dyDescent="0.25">
      <c r="B33" s="5"/>
      <c r="E33" s="9"/>
    </row>
  </sheetData>
  <customSheetViews>
    <customSheetView guid="{0F79DD5E-22E4-48D4-BCA5-47DC844E0803}" fitToPage="1" state="hidden">
      <selection activeCell="F18" sqref="F18"/>
      <pageMargins left="0.25" right="0.25" top="0.75" bottom="0.75" header="0.3" footer="0.3"/>
      <printOptions gridLines="1"/>
      <pageSetup scale="78" orientation="landscape" r:id="rId1"/>
    </customSheetView>
    <customSheetView guid="{FFD156F6-4BD4-4BF1-A89B-3F6329F8D46F}" fitToPage="1">
      <selection activeCell="A3" sqref="A3"/>
      <pageMargins left="0.25" right="0.25" top="0.75" bottom="0.75" header="0.3" footer="0.3"/>
      <printOptions gridLines="1"/>
      <pageSetup scale="78" orientation="landscape" r:id="rId2"/>
    </customSheetView>
  </customSheetViews>
  <mergeCells count="1">
    <mergeCell ref="A1:F1"/>
  </mergeCells>
  <printOptions gridLines="1"/>
  <pageMargins left="0.25" right="0.25" top="0.75" bottom="0.75" header="0.3" footer="0.3"/>
  <pageSetup scale="78" orientation="landscape"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9">
    <pageSetUpPr fitToPage="1"/>
  </sheetPr>
  <dimension ref="A1:G33"/>
  <sheetViews>
    <sheetView topLeftCell="B1" workbookViewId="0">
      <selection activeCell="G16" sqref="G16"/>
    </sheetView>
  </sheetViews>
  <sheetFormatPr defaultRowHeight="15" x14ac:dyDescent="0.25"/>
  <cols>
    <col min="1" max="1" width="16.85546875" customWidth="1"/>
    <col min="2" max="2" width="11.5703125" style="10" bestFit="1" customWidth="1"/>
    <col min="3" max="3" width="23.28515625" bestFit="1" customWidth="1"/>
    <col min="4" max="4" width="89.42578125" customWidth="1"/>
    <col min="5" max="5" width="15.28515625" style="11" customWidth="1"/>
    <col min="6" max="6" width="13.7109375" customWidth="1"/>
    <col min="7" max="7" width="51.42578125" customWidth="1"/>
  </cols>
  <sheetData>
    <row r="1" spans="1:7" ht="18.75" x14ac:dyDescent="0.3">
      <c r="A1" s="563" t="s">
        <v>54</v>
      </c>
      <c r="B1" s="563"/>
      <c r="C1" s="563"/>
      <c r="D1" s="563"/>
      <c r="E1" s="563"/>
      <c r="F1" s="563"/>
    </row>
    <row r="2" spans="1:7" s="1" customFormat="1" ht="30" x14ac:dyDescent="0.25">
      <c r="A2" s="1" t="s">
        <v>10</v>
      </c>
      <c r="B2" s="2" t="s">
        <v>11</v>
      </c>
      <c r="C2" s="1" t="s">
        <v>12</v>
      </c>
      <c r="D2" s="1" t="s">
        <v>13</v>
      </c>
      <c r="E2" s="3" t="s">
        <v>14</v>
      </c>
      <c r="F2" s="3" t="s">
        <v>15</v>
      </c>
      <c r="G2" s="1" t="s">
        <v>168</v>
      </c>
    </row>
    <row r="3" spans="1:7" s="4" customFormat="1" ht="90" x14ac:dyDescent="0.25">
      <c r="A3" s="4" t="s">
        <v>46</v>
      </c>
      <c r="B3" s="5" t="s">
        <v>26</v>
      </c>
      <c r="C3" s="6" t="s">
        <v>55</v>
      </c>
      <c r="D3" s="6" t="s">
        <v>144</v>
      </c>
      <c r="E3" s="7" t="s">
        <v>53</v>
      </c>
      <c r="F3" s="7">
        <v>43930</v>
      </c>
      <c r="G3" s="6" t="s">
        <v>169</v>
      </c>
    </row>
    <row r="4" spans="1:7" s="4" customFormat="1" x14ac:dyDescent="0.25">
      <c r="B4" s="5"/>
      <c r="E4" s="9"/>
    </row>
    <row r="5" spans="1:7" s="4" customFormat="1" x14ac:dyDescent="0.25">
      <c r="A5" s="13" t="s">
        <v>59</v>
      </c>
      <c r="B5" s="5"/>
      <c r="E5" s="9"/>
    </row>
    <row r="6" spans="1:7" s="4" customFormat="1" x14ac:dyDescent="0.25">
      <c r="B6" s="5"/>
      <c r="E6" s="9"/>
    </row>
    <row r="7" spans="1:7" s="4" customFormat="1" x14ac:dyDescent="0.25">
      <c r="B7" s="5"/>
      <c r="E7" s="9"/>
    </row>
    <row r="8" spans="1:7" s="4" customFormat="1" x14ac:dyDescent="0.25">
      <c r="B8" s="5"/>
      <c r="E8" s="9"/>
    </row>
    <row r="9" spans="1:7" s="4" customFormat="1" x14ac:dyDescent="0.25">
      <c r="B9" s="5"/>
      <c r="E9" s="9"/>
    </row>
    <row r="10" spans="1:7" s="4" customFormat="1" x14ac:dyDescent="0.25">
      <c r="B10" s="5"/>
      <c r="E10" s="9"/>
    </row>
    <row r="11" spans="1:7" s="4" customFormat="1" x14ac:dyDescent="0.25">
      <c r="B11" s="5"/>
      <c r="E11" s="9"/>
    </row>
    <row r="12" spans="1:7" s="4" customFormat="1" x14ac:dyDescent="0.25">
      <c r="B12" s="5"/>
      <c r="E12" s="9"/>
    </row>
    <row r="13" spans="1:7" s="4" customFormat="1" x14ac:dyDescent="0.25">
      <c r="B13" s="5"/>
      <c r="E13" s="9"/>
    </row>
    <row r="14" spans="1:7" s="4" customFormat="1" x14ac:dyDescent="0.25">
      <c r="B14" s="5"/>
      <c r="E14" s="9"/>
    </row>
    <row r="15" spans="1:7" s="4" customFormat="1" x14ac:dyDescent="0.25">
      <c r="B15" s="5"/>
      <c r="E15" s="9"/>
    </row>
    <row r="16" spans="1:7" s="4" customFormat="1" x14ac:dyDescent="0.25">
      <c r="B16" s="5"/>
      <c r="E16" s="9"/>
    </row>
    <row r="17" spans="2:5" s="4" customFormat="1" x14ac:dyDescent="0.25">
      <c r="B17" s="5"/>
      <c r="E17" s="9"/>
    </row>
    <row r="18" spans="2:5" s="4" customFormat="1" x14ac:dyDescent="0.25">
      <c r="B18" s="5"/>
      <c r="E18" s="9"/>
    </row>
    <row r="19" spans="2:5" s="4" customFormat="1" x14ac:dyDescent="0.25">
      <c r="B19" s="5"/>
      <c r="E19" s="9"/>
    </row>
    <row r="20" spans="2:5" s="4" customFormat="1" x14ac:dyDescent="0.25">
      <c r="B20" s="5"/>
      <c r="E20" s="9"/>
    </row>
    <row r="21" spans="2:5" s="4" customFormat="1" x14ac:dyDescent="0.25">
      <c r="B21" s="5"/>
      <c r="E21" s="9"/>
    </row>
    <row r="22" spans="2:5" s="4" customFormat="1" x14ac:dyDescent="0.25">
      <c r="B22" s="5"/>
      <c r="E22" s="9"/>
    </row>
    <row r="23" spans="2:5" s="4" customFormat="1" x14ac:dyDescent="0.25">
      <c r="B23" s="5"/>
      <c r="E23" s="9"/>
    </row>
    <row r="24" spans="2:5" s="4" customFormat="1" x14ac:dyDescent="0.25">
      <c r="B24" s="5"/>
      <c r="E24" s="9"/>
    </row>
    <row r="25" spans="2:5" s="4" customFormat="1" x14ac:dyDescent="0.25">
      <c r="B25" s="5"/>
      <c r="E25" s="9"/>
    </row>
    <row r="26" spans="2:5" s="4" customFormat="1" x14ac:dyDescent="0.25">
      <c r="B26" s="5"/>
      <c r="E26" s="9"/>
    </row>
    <row r="27" spans="2:5" s="4" customFormat="1" x14ac:dyDescent="0.25">
      <c r="B27" s="5"/>
      <c r="E27" s="9"/>
    </row>
    <row r="28" spans="2:5" s="4" customFormat="1" x14ac:dyDescent="0.25">
      <c r="B28" s="5"/>
      <c r="E28" s="9"/>
    </row>
    <row r="29" spans="2:5" s="4" customFormat="1" x14ac:dyDescent="0.25">
      <c r="B29" s="5"/>
      <c r="E29" s="9"/>
    </row>
    <row r="30" spans="2:5" s="4" customFormat="1" x14ac:dyDescent="0.25">
      <c r="B30" s="5"/>
      <c r="E30" s="9"/>
    </row>
    <row r="31" spans="2:5" s="4" customFormat="1" x14ac:dyDescent="0.25">
      <c r="B31" s="5"/>
      <c r="E31" s="9"/>
    </row>
    <row r="32" spans="2:5" s="4" customFormat="1" x14ac:dyDescent="0.25">
      <c r="B32" s="5"/>
      <c r="E32" s="9"/>
    </row>
    <row r="33" spans="2:5" s="4" customFormat="1" x14ac:dyDescent="0.25">
      <c r="B33" s="5"/>
      <c r="E33" s="9"/>
    </row>
  </sheetData>
  <customSheetViews>
    <customSheetView guid="{0F79DD5E-22E4-48D4-BCA5-47DC844E0803}" fitToPage="1" state="hidden" topLeftCell="B1">
      <selection activeCell="G16" sqref="G16"/>
      <pageMargins left="0.25" right="0.25" top="0.75" bottom="0.75" header="0.3" footer="0.3"/>
      <printOptions gridLines="1"/>
      <pageSetup scale="78" orientation="landscape" r:id="rId1"/>
    </customSheetView>
    <customSheetView guid="{FFD156F6-4BD4-4BF1-A89B-3F6329F8D46F}" fitToPage="1">
      <selection activeCell="G3" sqref="G3"/>
      <pageMargins left="0.25" right="0.25" top="0.75" bottom="0.75" header="0.3" footer="0.3"/>
      <printOptions gridLines="1"/>
      <pageSetup scale="78" orientation="landscape" r:id="rId2"/>
    </customSheetView>
  </customSheetViews>
  <mergeCells count="1">
    <mergeCell ref="A1:F1"/>
  </mergeCells>
  <printOptions gridLines="1"/>
  <pageMargins left="0.25" right="0.25" top="0.75" bottom="0.75" header="0.3" footer="0.3"/>
  <pageSetup scale="78" orientation="landscape"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0">
    <pageSetUpPr fitToPage="1"/>
  </sheetPr>
  <dimension ref="A1:F33"/>
  <sheetViews>
    <sheetView workbookViewId="0">
      <selection activeCell="F15" sqref="F15"/>
    </sheetView>
  </sheetViews>
  <sheetFormatPr defaultRowHeight="15" x14ac:dyDescent="0.25"/>
  <cols>
    <col min="1" max="1" width="16.85546875" customWidth="1"/>
    <col min="2" max="2" width="11.5703125" style="10" bestFit="1" customWidth="1"/>
    <col min="3" max="3" width="23.28515625" bestFit="1" customWidth="1"/>
    <col min="4" max="4" width="89.42578125" customWidth="1"/>
    <col min="5" max="5" width="15.28515625" style="11" customWidth="1"/>
    <col min="6" max="6" width="13.7109375" customWidth="1"/>
  </cols>
  <sheetData>
    <row r="1" spans="1:6" ht="18.75" x14ac:dyDescent="0.3">
      <c r="A1" s="563" t="s">
        <v>123</v>
      </c>
      <c r="B1" s="563"/>
      <c r="C1" s="563"/>
      <c r="D1" s="563"/>
      <c r="E1" s="563"/>
      <c r="F1" s="563"/>
    </row>
    <row r="2" spans="1:6" s="1" customFormat="1" ht="30" x14ac:dyDescent="0.25">
      <c r="A2" s="1" t="s">
        <v>10</v>
      </c>
      <c r="B2" s="2" t="s">
        <v>11</v>
      </c>
      <c r="C2" s="1" t="s">
        <v>12</v>
      </c>
      <c r="D2" s="1" t="s">
        <v>13</v>
      </c>
      <c r="E2" s="3" t="s">
        <v>14</v>
      </c>
      <c r="F2" s="3" t="s">
        <v>15</v>
      </c>
    </row>
    <row r="3" spans="1:6" s="4" customFormat="1" ht="120" x14ac:dyDescent="0.25">
      <c r="A3" s="4" t="s">
        <v>46</v>
      </c>
      <c r="B3" s="5" t="s">
        <v>26</v>
      </c>
      <c r="C3" s="6" t="s">
        <v>122</v>
      </c>
      <c r="D3" s="6" t="s">
        <v>124</v>
      </c>
      <c r="E3" s="7" t="s">
        <v>120</v>
      </c>
      <c r="F3" s="7">
        <v>44593</v>
      </c>
    </row>
    <row r="4" spans="1:6" s="4" customFormat="1" x14ac:dyDescent="0.25">
      <c r="B4" s="5"/>
      <c r="E4" s="9"/>
    </row>
    <row r="5" spans="1:6" s="4" customFormat="1" x14ac:dyDescent="0.25">
      <c r="A5" s="13" t="s">
        <v>59</v>
      </c>
      <c r="B5" s="5"/>
      <c r="E5" s="9"/>
    </row>
    <row r="6" spans="1:6" s="4" customFormat="1" x14ac:dyDescent="0.25">
      <c r="B6" s="5"/>
      <c r="E6" s="9"/>
    </row>
    <row r="7" spans="1:6" s="4" customFormat="1" x14ac:dyDescent="0.25">
      <c r="B7" s="5"/>
      <c r="E7" s="9"/>
    </row>
    <row r="8" spans="1:6" s="4" customFormat="1" x14ac:dyDescent="0.25">
      <c r="B8" s="5"/>
      <c r="E8" s="9"/>
    </row>
    <row r="9" spans="1:6" s="4" customFormat="1" x14ac:dyDescent="0.25">
      <c r="B9" s="5"/>
      <c r="E9" s="9"/>
    </row>
    <row r="10" spans="1:6" s="4" customFormat="1" x14ac:dyDescent="0.25">
      <c r="B10" s="5"/>
      <c r="E10" s="9"/>
    </row>
    <row r="11" spans="1:6" s="4" customFormat="1" x14ac:dyDescent="0.25">
      <c r="B11" s="5"/>
      <c r="E11" s="9"/>
    </row>
    <row r="12" spans="1:6" s="4" customFormat="1" x14ac:dyDescent="0.25">
      <c r="B12" s="5"/>
      <c r="E12" s="9"/>
    </row>
    <row r="13" spans="1:6" s="4" customFormat="1" x14ac:dyDescent="0.25">
      <c r="B13" s="5"/>
      <c r="E13" s="9"/>
    </row>
    <row r="14" spans="1:6" s="4" customFormat="1" x14ac:dyDescent="0.25">
      <c r="B14" s="5"/>
      <c r="E14" s="9"/>
    </row>
    <row r="15" spans="1:6" s="4" customFormat="1" x14ac:dyDescent="0.25">
      <c r="B15" s="5"/>
      <c r="E15" s="9"/>
    </row>
    <row r="16" spans="1:6" s="4" customFormat="1" x14ac:dyDescent="0.25">
      <c r="B16" s="5"/>
      <c r="E16" s="9"/>
    </row>
    <row r="17" spans="2:5" s="4" customFormat="1" x14ac:dyDescent="0.25">
      <c r="B17" s="5"/>
      <c r="E17" s="9"/>
    </row>
    <row r="18" spans="2:5" s="4" customFormat="1" x14ac:dyDescent="0.25">
      <c r="B18" s="5"/>
      <c r="E18" s="9"/>
    </row>
    <row r="19" spans="2:5" s="4" customFormat="1" x14ac:dyDescent="0.25">
      <c r="B19" s="5"/>
      <c r="E19" s="9"/>
    </row>
    <row r="20" spans="2:5" s="4" customFormat="1" x14ac:dyDescent="0.25">
      <c r="B20" s="5"/>
      <c r="E20" s="9"/>
    </row>
    <row r="21" spans="2:5" s="4" customFormat="1" x14ac:dyDescent="0.25">
      <c r="B21" s="5"/>
      <c r="E21" s="9"/>
    </row>
    <row r="22" spans="2:5" s="4" customFormat="1" x14ac:dyDescent="0.25">
      <c r="B22" s="5"/>
      <c r="E22" s="9"/>
    </row>
    <row r="23" spans="2:5" s="4" customFormat="1" x14ac:dyDescent="0.25">
      <c r="B23" s="5"/>
      <c r="E23" s="9"/>
    </row>
    <row r="24" spans="2:5" s="4" customFormat="1" x14ac:dyDescent="0.25">
      <c r="B24" s="5"/>
      <c r="E24" s="9"/>
    </row>
    <row r="25" spans="2:5" s="4" customFormat="1" x14ac:dyDescent="0.25">
      <c r="B25" s="5"/>
      <c r="E25" s="9"/>
    </row>
    <row r="26" spans="2:5" s="4" customFormat="1" x14ac:dyDescent="0.25">
      <c r="B26" s="5"/>
      <c r="E26" s="9"/>
    </row>
    <row r="27" spans="2:5" s="4" customFormat="1" x14ac:dyDescent="0.25">
      <c r="B27" s="5"/>
      <c r="E27" s="9"/>
    </row>
    <row r="28" spans="2:5" s="4" customFormat="1" x14ac:dyDescent="0.25">
      <c r="B28" s="5"/>
      <c r="E28" s="9"/>
    </row>
    <row r="29" spans="2:5" s="4" customFormat="1" x14ac:dyDescent="0.25">
      <c r="B29" s="5"/>
      <c r="E29" s="9"/>
    </row>
    <row r="30" spans="2:5" s="4" customFormat="1" x14ac:dyDescent="0.25">
      <c r="B30" s="5"/>
      <c r="E30" s="9"/>
    </row>
    <row r="31" spans="2:5" s="4" customFormat="1" x14ac:dyDescent="0.25">
      <c r="B31" s="5"/>
      <c r="E31" s="9"/>
    </row>
    <row r="32" spans="2:5" s="4" customFormat="1" x14ac:dyDescent="0.25">
      <c r="B32" s="5"/>
      <c r="E32" s="9"/>
    </row>
    <row r="33" spans="2:5" s="4" customFormat="1" x14ac:dyDescent="0.25">
      <c r="B33" s="5"/>
      <c r="E33" s="9"/>
    </row>
  </sheetData>
  <customSheetViews>
    <customSheetView guid="{0F79DD5E-22E4-48D4-BCA5-47DC844E0803}" fitToPage="1" state="hidden">
      <selection activeCell="F15" sqref="F15"/>
      <pageMargins left="0.25" right="0.25" top="0.75" bottom="0.75" header="0.3" footer="0.3"/>
      <printOptions gridLines="1"/>
      <pageSetup scale="78" orientation="landscape" r:id="rId1"/>
    </customSheetView>
    <customSheetView guid="{FFD156F6-4BD4-4BF1-A89B-3F6329F8D46F}" fitToPage="1">
      <selection sqref="A1:F5"/>
      <pageMargins left="0.25" right="0.25" top="0.75" bottom="0.75" header="0.3" footer="0.3"/>
      <printOptions gridLines="1"/>
      <pageSetup scale="78" orientation="landscape" r:id="rId2"/>
    </customSheetView>
  </customSheetViews>
  <mergeCells count="1">
    <mergeCell ref="A1:F1"/>
  </mergeCells>
  <printOptions gridLines="1"/>
  <pageMargins left="0.25" right="0.25" top="0.75" bottom="0.75" header="0.3" footer="0.3"/>
  <pageSetup scale="78" orientation="landscape"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1">
    <pageSetUpPr fitToPage="1"/>
  </sheetPr>
  <dimension ref="A1:F33"/>
  <sheetViews>
    <sheetView workbookViewId="0">
      <selection activeCell="D13" sqref="D13"/>
    </sheetView>
  </sheetViews>
  <sheetFormatPr defaultRowHeight="15" x14ac:dyDescent="0.25"/>
  <cols>
    <col min="1" max="1" width="16.85546875" customWidth="1"/>
    <col min="2" max="2" width="11.5703125" style="10" bestFit="1" customWidth="1"/>
    <col min="3" max="3" width="23.28515625" bestFit="1" customWidth="1"/>
    <col min="4" max="4" width="89.42578125" customWidth="1"/>
    <col min="5" max="5" width="15.28515625" style="11" customWidth="1"/>
    <col min="6" max="6" width="13.7109375" customWidth="1"/>
  </cols>
  <sheetData>
    <row r="1" spans="1:6" ht="18.75" x14ac:dyDescent="0.3">
      <c r="A1" s="563" t="s">
        <v>126</v>
      </c>
      <c r="B1" s="563"/>
      <c r="C1" s="563"/>
      <c r="D1" s="563"/>
      <c r="E1" s="563"/>
      <c r="F1" s="563"/>
    </row>
    <row r="2" spans="1:6" s="1" customFormat="1" ht="30" x14ac:dyDescent="0.25">
      <c r="A2" s="1" t="s">
        <v>10</v>
      </c>
      <c r="B2" s="2" t="s">
        <v>11</v>
      </c>
      <c r="C2" s="1" t="s">
        <v>12</v>
      </c>
      <c r="D2" s="1" t="s">
        <v>13</v>
      </c>
      <c r="E2" s="3" t="s">
        <v>14</v>
      </c>
      <c r="F2" s="3" t="s">
        <v>15</v>
      </c>
    </row>
    <row r="3" spans="1:6" s="4" customFormat="1" ht="150" x14ac:dyDescent="0.25">
      <c r="A3" s="6" t="s">
        <v>127</v>
      </c>
      <c r="B3" s="5" t="s">
        <v>26</v>
      </c>
      <c r="C3" s="6" t="s">
        <v>136</v>
      </c>
      <c r="D3" s="6" t="s">
        <v>160</v>
      </c>
      <c r="E3" s="7" t="s">
        <v>135</v>
      </c>
      <c r="F3" s="7">
        <v>44409</v>
      </c>
    </row>
    <row r="4" spans="1:6" s="4" customFormat="1" x14ac:dyDescent="0.25">
      <c r="B4" s="5"/>
      <c r="E4" s="9"/>
    </row>
    <row r="5" spans="1:6" s="4" customFormat="1" x14ac:dyDescent="0.25">
      <c r="A5" s="13" t="s">
        <v>59</v>
      </c>
      <c r="B5" s="5"/>
      <c r="E5" s="9"/>
    </row>
    <row r="6" spans="1:6" s="4" customFormat="1" x14ac:dyDescent="0.25">
      <c r="B6" s="5"/>
      <c r="E6" s="9"/>
    </row>
    <row r="7" spans="1:6" s="4" customFormat="1" x14ac:dyDescent="0.25">
      <c r="B7" s="5"/>
      <c r="E7" s="9"/>
    </row>
    <row r="8" spans="1:6" s="4" customFormat="1" x14ac:dyDescent="0.25">
      <c r="B8" s="5"/>
      <c r="E8" s="9"/>
    </row>
    <row r="9" spans="1:6" s="4" customFormat="1" x14ac:dyDescent="0.25">
      <c r="B9" s="5"/>
      <c r="E9" s="9"/>
    </row>
    <row r="10" spans="1:6" s="4" customFormat="1" x14ac:dyDescent="0.25">
      <c r="B10" s="5"/>
      <c r="E10" s="9"/>
    </row>
    <row r="11" spans="1:6" s="4" customFormat="1" x14ac:dyDescent="0.25">
      <c r="B11" s="5"/>
      <c r="E11" s="9"/>
    </row>
    <row r="12" spans="1:6" s="4" customFormat="1" x14ac:dyDescent="0.25">
      <c r="B12" s="5"/>
      <c r="E12" s="9"/>
    </row>
    <row r="13" spans="1:6" s="4" customFormat="1" x14ac:dyDescent="0.25">
      <c r="B13" s="5"/>
      <c r="E13" s="9"/>
    </row>
    <row r="14" spans="1:6" s="4" customFormat="1" x14ac:dyDescent="0.25">
      <c r="B14" s="5"/>
      <c r="E14" s="9"/>
    </row>
    <row r="15" spans="1:6" s="4" customFormat="1" x14ac:dyDescent="0.25">
      <c r="B15" s="5"/>
      <c r="E15" s="9"/>
    </row>
    <row r="16" spans="1:6" s="4" customFormat="1" x14ac:dyDescent="0.25">
      <c r="B16" s="5"/>
      <c r="E16" s="9"/>
    </row>
    <row r="17" spans="2:5" s="4" customFormat="1" x14ac:dyDescent="0.25">
      <c r="B17" s="5"/>
      <c r="E17" s="9"/>
    </row>
    <row r="18" spans="2:5" s="4" customFormat="1" x14ac:dyDescent="0.25">
      <c r="B18" s="5"/>
      <c r="E18" s="9"/>
    </row>
    <row r="19" spans="2:5" s="4" customFormat="1" x14ac:dyDescent="0.25">
      <c r="B19" s="5"/>
      <c r="E19" s="9"/>
    </row>
    <row r="20" spans="2:5" s="4" customFormat="1" x14ac:dyDescent="0.25">
      <c r="B20" s="5"/>
      <c r="E20" s="9"/>
    </row>
    <row r="21" spans="2:5" s="4" customFormat="1" x14ac:dyDescent="0.25">
      <c r="B21" s="5"/>
      <c r="E21" s="9"/>
    </row>
    <row r="22" spans="2:5" s="4" customFormat="1" x14ac:dyDescent="0.25">
      <c r="B22" s="5"/>
      <c r="E22" s="9"/>
    </row>
    <row r="23" spans="2:5" s="4" customFormat="1" x14ac:dyDescent="0.25">
      <c r="B23" s="5"/>
      <c r="E23" s="9"/>
    </row>
    <row r="24" spans="2:5" s="4" customFormat="1" x14ac:dyDescent="0.25">
      <c r="B24" s="5"/>
      <c r="E24" s="9"/>
    </row>
    <row r="25" spans="2:5" s="4" customFormat="1" x14ac:dyDescent="0.25">
      <c r="B25" s="5"/>
      <c r="E25" s="9"/>
    </row>
    <row r="26" spans="2:5" s="4" customFormat="1" x14ac:dyDescent="0.25">
      <c r="B26" s="5"/>
      <c r="E26" s="9"/>
    </row>
    <row r="27" spans="2:5" s="4" customFormat="1" x14ac:dyDescent="0.25">
      <c r="B27" s="5"/>
      <c r="E27" s="9"/>
    </row>
    <row r="28" spans="2:5" s="4" customFormat="1" x14ac:dyDescent="0.25">
      <c r="B28" s="5"/>
      <c r="E28" s="9"/>
    </row>
    <row r="29" spans="2:5" s="4" customFormat="1" x14ac:dyDescent="0.25">
      <c r="B29" s="5"/>
      <c r="E29" s="9"/>
    </row>
    <row r="30" spans="2:5" s="4" customFormat="1" x14ac:dyDescent="0.25">
      <c r="B30" s="5"/>
      <c r="E30" s="9"/>
    </row>
    <row r="31" spans="2:5" s="4" customFormat="1" x14ac:dyDescent="0.25">
      <c r="B31" s="5"/>
      <c r="E31" s="9"/>
    </row>
    <row r="32" spans="2:5" s="4" customFormat="1" x14ac:dyDescent="0.25">
      <c r="B32" s="5"/>
      <c r="E32" s="9"/>
    </row>
    <row r="33" spans="2:5" s="4" customFormat="1" x14ac:dyDescent="0.25">
      <c r="B33" s="5"/>
      <c r="E33" s="9"/>
    </row>
  </sheetData>
  <customSheetViews>
    <customSheetView guid="{0F79DD5E-22E4-48D4-BCA5-47DC844E0803}" fitToPage="1" state="hidden">
      <selection activeCell="D13" sqref="D13"/>
      <pageMargins left="0.25" right="0.25" top="0.75" bottom="0.75" header="0.3" footer="0.3"/>
      <printOptions gridLines="1"/>
      <pageSetup scale="78" orientation="landscape" r:id="rId1"/>
    </customSheetView>
    <customSheetView guid="{FFD156F6-4BD4-4BF1-A89B-3F6329F8D46F}" fitToPage="1">
      <selection activeCell="D3" sqref="D3"/>
      <pageMargins left="0.25" right="0.25" top="0.75" bottom="0.75" header="0.3" footer="0.3"/>
      <printOptions gridLines="1"/>
      <pageSetup scale="78" orientation="landscape" r:id="rId2"/>
    </customSheetView>
  </customSheetViews>
  <mergeCells count="1">
    <mergeCell ref="A1:F1"/>
  </mergeCells>
  <printOptions gridLines="1"/>
  <pageMargins left="0.25" right="0.25" top="0.75" bottom="0.75" header="0.3" footer="0.3"/>
  <pageSetup scale="78" orientation="landscape"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2">
    <pageSetUpPr fitToPage="1"/>
  </sheetPr>
  <dimension ref="A1:F33"/>
  <sheetViews>
    <sheetView workbookViewId="0">
      <selection activeCell="D14" sqref="D14"/>
    </sheetView>
  </sheetViews>
  <sheetFormatPr defaultRowHeight="15" x14ac:dyDescent="0.25"/>
  <cols>
    <col min="1" max="1" width="16.85546875" customWidth="1"/>
    <col min="2" max="2" width="11.5703125" style="10" bestFit="1" customWidth="1"/>
    <col min="3" max="3" width="23.28515625" bestFit="1" customWidth="1"/>
    <col min="4" max="4" width="89.42578125" customWidth="1"/>
    <col min="5" max="5" width="15.28515625" style="11" customWidth="1"/>
    <col min="6" max="6" width="13.7109375" customWidth="1"/>
  </cols>
  <sheetData>
    <row r="1" spans="1:6" ht="18.75" x14ac:dyDescent="0.3">
      <c r="A1" s="563" t="s">
        <v>126</v>
      </c>
      <c r="B1" s="563"/>
      <c r="C1" s="563"/>
      <c r="D1" s="563"/>
      <c r="E1" s="563"/>
      <c r="F1" s="563"/>
    </row>
    <row r="2" spans="1:6" s="1" customFormat="1" ht="30" x14ac:dyDescent="0.25">
      <c r="A2" s="1" t="s">
        <v>10</v>
      </c>
      <c r="B2" s="2" t="s">
        <v>11</v>
      </c>
      <c r="C2" s="1" t="s">
        <v>12</v>
      </c>
      <c r="D2" s="1" t="s">
        <v>13</v>
      </c>
      <c r="E2" s="3" t="s">
        <v>14</v>
      </c>
      <c r="F2" s="3" t="s">
        <v>15</v>
      </c>
    </row>
    <row r="3" spans="1:6" s="4" customFormat="1" ht="150" x14ac:dyDescent="0.25">
      <c r="A3" s="6" t="s">
        <v>127</v>
      </c>
      <c r="B3" s="5" t="s">
        <v>26</v>
      </c>
      <c r="C3" s="6" t="s">
        <v>131</v>
      </c>
      <c r="D3" s="6" t="s">
        <v>129</v>
      </c>
      <c r="E3" s="7" t="s">
        <v>130</v>
      </c>
      <c r="F3" s="7">
        <v>43922</v>
      </c>
    </row>
    <row r="4" spans="1:6" s="4" customFormat="1" x14ac:dyDescent="0.25">
      <c r="B4" s="5"/>
      <c r="E4" s="9"/>
    </row>
    <row r="5" spans="1:6" s="4" customFormat="1" x14ac:dyDescent="0.25">
      <c r="A5" s="13" t="s">
        <v>59</v>
      </c>
      <c r="B5" s="5"/>
      <c r="E5" s="9"/>
    </row>
    <row r="6" spans="1:6" s="4" customFormat="1" x14ac:dyDescent="0.25">
      <c r="B6" s="5"/>
      <c r="E6" s="9"/>
    </row>
    <row r="7" spans="1:6" s="4" customFormat="1" x14ac:dyDescent="0.25">
      <c r="B7" s="5"/>
      <c r="E7" s="9"/>
    </row>
    <row r="8" spans="1:6" s="4" customFormat="1" x14ac:dyDescent="0.25">
      <c r="B8" s="5"/>
      <c r="E8" s="9"/>
    </row>
    <row r="9" spans="1:6" s="4" customFormat="1" x14ac:dyDescent="0.25">
      <c r="B9" s="5"/>
      <c r="E9" s="9"/>
    </row>
    <row r="10" spans="1:6" s="4" customFormat="1" x14ac:dyDescent="0.25">
      <c r="B10" s="5"/>
      <c r="E10" s="9"/>
    </row>
    <row r="11" spans="1:6" s="4" customFormat="1" x14ac:dyDescent="0.25">
      <c r="B11" s="5"/>
      <c r="E11" s="9"/>
    </row>
    <row r="12" spans="1:6" s="4" customFormat="1" x14ac:dyDescent="0.25">
      <c r="B12" s="5"/>
      <c r="E12" s="9"/>
    </row>
    <row r="13" spans="1:6" s="4" customFormat="1" x14ac:dyDescent="0.25">
      <c r="B13" s="5"/>
      <c r="E13" s="9"/>
    </row>
    <row r="14" spans="1:6" s="4" customFormat="1" x14ac:dyDescent="0.25">
      <c r="B14" s="5"/>
      <c r="E14" s="9"/>
    </row>
    <row r="15" spans="1:6" s="4" customFormat="1" x14ac:dyDescent="0.25">
      <c r="B15" s="5"/>
      <c r="E15" s="9"/>
    </row>
    <row r="16" spans="1:6" s="4" customFormat="1" x14ac:dyDescent="0.25">
      <c r="B16" s="5"/>
      <c r="E16" s="9"/>
    </row>
    <row r="17" spans="2:5" s="4" customFormat="1" x14ac:dyDescent="0.25">
      <c r="B17" s="5"/>
      <c r="E17" s="9"/>
    </row>
    <row r="18" spans="2:5" s="4" customFormat="1" x14ac:dyDescent="0.25">
      <c r="B18" s="5"/>
      <c r="E18" s="9"/>
    </row>
    <row r="19" spans="2:5" s="4" customFormat="1" x14ac:dyDescent="0.25">
      <c r="B19" s="5"/>
      <c r="E19" s="9"/>
    </row>
    <row r="20" spans="2:5" s="4" customFormat="1" x14ac:dyDescent="0.25">
      <c r="B20" s="5"/>
      <c r="E20" s="9"/>
    </row>
    <row r="21" spans="2:5" s="4" customFormat="1" x14ac:dyDescent="0.25">
      <c r="B21" s="5"/>
      <c r="E21" s="9"/>
    </row>
    <row r="22" spans="2:5" s="4" customFormat="1" x14ac:dyDescent="0.25">
      <c r="B22" s="5"/>
      <c r="E22" s="9"/>
    </row>
    <row r="23" spans="2:5" s="4" customFormat="1" x14ac:dyDescent="0.25">
      <c r="B23" s="5"/>
      <c r="E23" s="9"/>
    </row>
    <row r="24" spans="2:5" s="4" customFormat="1" x14ac:dyDescent="0.25">
      <c r="B24" s="5"/>
      <c r="E24" s="9"/>
    </row>
    <row r="25" spans="2:5" s="4" customFormat="1" x14ac:dyDescent="0.25">
      <c r="B25" s="5"/>
      <c r="E25" s="9"/>
    </row>
    <row r="26" spans="2:5" s="4" customFormat="1" x14ac:dyDescent="0.25">
      <c r="B26" s="5"/>
      <c r="E26" s="9"/>
    </row>
    <row r="27" spans="2:5" s="4" customFormat="1" x14ac:dyDescent="0.25">
      <c r="B27" s="5"/>
      <c r="E27" s="9"/>
    </row>
    <row r="28" spans="2:5" s="4" customFormat="1" x14ac:dyDescent="0.25">
      <c r="B28" s="5"/>
      <c r="E28" s="9"/>
    </row>
    <row r="29" spans="2:5" s="4" customFormat="1" x14ac:dyDescent="0.25">
      <c r="B29" s="5"/>
      <c r="E29" s="9"/>
    </row>
    <row r="30" spans="2:5" s="4" customFormat="1" x14ac:dyDescent="0.25">
      <c r="B30" s="5"/>
      <c r="E30" s="9"/>
    </row>
    <row r="31" spans="2:5" s="4" customFormat="1" x14ac:dyDescent="0.25">
      <c r="B31" s="5"/>
      <c r="E31" s="9"/>
    </row>
    <row r="32" spans="2:5" s="4" customFormat="1" x14ac:dyDescent="0.25">
      <c r="B32" s="5"/>
      <c r="E32" s="9"/>
    </row>
    <row r="33" spans="2:5" s="4" customFormat="1" x14ac:dyDescent="0.25">
      <c r="B33" s="5"/>
      <c r="E33" s="9"/>
    </row>
  </sheetData>
  <customSheetViews>
    <customSheetView guid="{0F79DD5E-22E4-48D4-BCA5-47DC844E0803}" fitToPage="1" state="hidden">
      <selection activeCell="D14" sqref="D14"/>
      <pageMargins left="0.25" right="0.25" top="0.75" bottom="0.75" header="0.3" footer="0.3"/>
      <printOptions gridLines="1"/>
      <pageSetup scale="78" orientation="landscape" r:id="rId1"/>
    </customSheetView>
    <customSheetView guid="{FFD156F6-4BD4-4BF1-A89B-3F6329F8D46F}" fitToPage="1">
      <selection activeCell="D3" sqref="D3"/>
      <pageMargins left="0.25" right="0.25" top="0.75" bottom="0.75" header="0.3" footer="0.3"/>
      <printOptions gridLines="1"/>
      <pageSetup scale="78" orientation="landscape" r:id="rId2"/>
    </customSheetView>
  </customSheetViews>
  <mergeCells count="1">
    <mergeCell ref="A1:F1"/>
  </mergeCells>
  <printOptions gridLines="1"/>
  <pageMargins left="0.25" right="0.25" top="0.75" bottom="0.75" header="0.3" footer="0.3"/>
  <pageSetup scale="78" orientation="landscape"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3"/>
  <dimension ref="A1:F5"/>
  <sheetViews>
    <sheetView workbookViewId="0">
      <selection activeCell="D12" sqref="D12"/>
    </sheetView>
  </sheetViews>
  <sheetFormatPr defaultRowHeight="15" x14ac:dyDescent="0.25"/>
  <cols>
    <col min="1" max="1" width="36.28515625" bestFit="1" customWidth="1"/>
    <col min="2" max="2" width="9.5703125" bestFit="1" customWidth="1"/>
    <col min="3" max="3" width="17.28515625" customWidth="1"/>
    <col min="4" max="4" width="51" customWidth="1"/>
    <col min="5" max="5" width="16.140625" customWidth="1"/>
    <col min="6" max="6" width="20.7109375" customWidth="1"/>
  </cols>
  <sheetData>
    <row r="1" spans="1:6" ht="18.75" x14ac:dyDescent="0.3">
      <c r="A1" s="59" t="s">
        <v>189</v>
      </c>
      <c r="B1" s="59"/>
      <c r="C1" s="59"/>
      <c r="D1" s="59"/>
      <c r="E1" s="59"/>
      <c r="F1" s="59"/>
    </row>
    <row r="2" spans="1:6" ht="30" x14ac:dyDescent="0.25">
      <c r="A2" s="1" t="s">
        <v>10</v>
      </c>
      <c r="B2" s="2" t="s">
        <v>11</v>
      </c>
      <c r="C2" s="1" t="s">
        <v>12</v>
      </c>
      <c r="D2" s="1" t="s">
        <v>13</v>
      </c>
      <c r="E2" s="3" t="s">
        <v>14</v>
      </c>
      <c r="F2" s="3" t="s">
        <v>15</v>
      </c>
    </row>
    <row r="3" spans="1:6" ht="227.25" customHeight="1" x14ac:dyDescent="0.25">
      <c r="A3" s="4" t="s">
        <v>46</v>
      </c>
      <c r="B3" s="5" t="s">
        <v>26</v>
      </c>
      <c r="C3" s="6" t="s">
        <v>191</v>
      </c>
      <c r="D3" s="8" t="s">
        <v>190</v>
      </c>
      <c r="E3" s="7" t="s">
        <v>192</v>
      </c>
      <c r="F3" s="7">
        <v>44787</v>
      </c>
    </row>
    <row r="4" spans="1:6" x14ac:dyDescent="0.25">
      <c r="A4" s="4"/>
      <c r="B4" s="5"/>
      <c r="C4" s="4"/>
      <c r="D4" s="4"/>
      <c r="E4" s="9"/>
      <c r="F4" s="4"/>
    </row>
    <row r="5" spans="1:6" x14ac:dyDescent="0.25">
      <c r="A5" s="13" t="s">
        <v>59</v>
      </c>
      <c r="B5" s="5"/>
      <c r="C5" s="4"/>
      <c r="D5" s="4"/>
      <c r="E5" s="9"/>
      <c r="F5" s="4"/>
    </row>
  </sheetData>
  <customSheetViews>
    <customSheetView guid="{0F79DD5E-22E4-48D4-BCA5-47DC844E0803}" state="hidden">
      <selection activeCell="D12" sqref="D12"/>
      <pageMargins left="0.7" right="0.7" top="0.75" bottom="0.75" header="0.3" footer="0.3"/>
      <pageSetup orientation="portrait" r:id="rId1"/>
    </customSheetView>
    <customSheetView guid="{FFD156F6-4BD4-4BF1-A89B-3F6329F8D46F}">
      <pageMargins left="0.7" right="0.7" top="0.75" bottom="0.75" header="0.3" footer="0.3"/>
      <pageSetup orientation="portrait" r:id="rId2"/>
    </customSheetView>
  </customSheetViews>
  <pageMargins left="0.7" right="0.7" top="0.75" bottom="0.75" header="0.3" footer="0.3"/>
  <pageSetup orientation="portrait"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44">
    <pageSetUpPr fitToPage="1"/>
  </sheetPr>
  <dimension ref="A1:F33"/>
  <sheetViews>
    <sheetView workbookViewId="0">
      <selection activeCell="D18" sqref="D18"/>
    </sheetView>
  </sheetViews>
  <sheetFormatPr defaultRowHeight="15" x14ac:dyDescent="0.25"/>
  <cols>
    <col min="1" max="1" width="16.85546875" customWidth="1"/>
    <col min="2" max="2" width="11.5703125" style="10" bestFit="1" customWidth="1"/>
    <col min="3" max="3" width="23.28515625" bestFit="1" customWidth="1"/>
    <col min="4" max="4" width="89.42578125" customWidth="1"/>
    <col min="5" max="5" width="15.28515625" style="11" customWidth="1"/>
    <col min="6" max="6" width="13.7109375" customWidth="1"/>
  </cols>
  <sheetData>
    <row r="1" spans="1:6" ht="18.75" x14ac:dyDescent="0.3">
      <c r="A1" s="563" t="s">
        <v>5</v>
      </c>
      <c r="B1" s="563"/>
      <c r="C1" s="563"/>
      <c r="D1" s="563"/>
      <c r="E1" s="563"/>
      <c r="F1" s="563"/>
    </row>
    <row r="2" spans="1:6" s="1" customFormat="1" ht="30" x14ac:dyDescent="0.25">
      <c r="A2" s="1" t="s">
        <v>10</v>
      </c>
      <c r="B2" s="2" t="s">
        <v>11</v>
      </c>
      <c r="C2" s="1" t="s">
        <v>12</v>
      </c>
      <c r="D2" s="1" t="s">
        <v>13</v>
      </c>
      <c r="E2" s="3" t="s">
        <v>14</v>
      </c>
      <c r="F2" s="3" t="s">
        <v>15</v>
      </c>
    </row>
    <row r="3" spans="1:6" s="4" customFormat="1" ht="135" x14ac:dyDescent="0.25">
      <c r="A3" s="4" t="s">
        <v>50</v>
      </c>
      <c r="B3" s="12" t="s">
        <v>49</v>
      </c>
      <c r="C3" s="6" t="s">
        <v>45</v>
      </c>
      <c r="D3" s="6" t="s">
        <v>62</v>
      </c>
      <c r="E3" s="7" t="s">
        <v>44</v>
      </c>
      <c r="F3" s="7">
        <v>43922</v>
      </c>
    </row>
    <row r="4" spans="1:6" s="4" customFormat="1" x14ac:dyDescent="0.25">
      <c r="B4" s="5"/>
      <c r="E4" s="9"/>
    </row>
    <row r="5" spans="1:6" s="4" customFormat="1" x14ac:dyDescent="0.25">
      <c r="A5" s="13" t="s">
        <v>59</v>
      </c>
      <c r="B5" s="5"/>
      <c r="E5" s="9"/>
    </row>
    <row r="6" spans="1:6" s="4" customFormat="1" x14ac:dyDescent="0.25">
      <c r="B6" s="5"/>
      <c r="E6" s="9"/>
    </row>
    <row r="7" spans="1:6" s="4" customFormat="1" x14ac:dyDescent="0.25">
      <c r="B7" s="5"/>
      <c r="E7" s="9"/>
    </row>
    <row r="8" spans="1:6" s="4" customFormat="1" x14ac:dyDescent="0.25">
      <c r="B8" s="5"/>
      <c r="E8" s="9"/>
    </row>
    <row r="9" spans="1:6" s="4" customFormat="1" x14ac:dyDescent="0.25">
      <c r="B9" s="5"/>
      <c r="E9" s="9"/>
    </row>
    <row r="10" spans="1:6" s="4" customFormat="1" x14ac:dyDescent="0.25">
      <c r="B10" s="5"/>
      <c r="E10" s="9"/>
    </row>
    <row r="11" spans="1:6" s="4" customFormat="1" x14ac:dyDescent="0.25">
      <c r="B11" s="5"/>
      <c r="E11" s="9"/>
    </row>
    <row r="12" spans="1:6" s="4" customFormat="1" x14ac:dyDescent="0.25">
      <c r="B12" s="5"/>
      <c r="E12" s="9"/>
    </row>
    <row r="13" spans="1:6" s="4" customFormat="1" x14ac:dyDescent="0.25">
      <c r="B13" s="5"/>
      <c r="E13" s="9"/>
    </row>
    <row r="14" spans="1:6" s="4" customFormat="1" x14ac:dyDescent="0.25">
      <c r="B14" s="5"/>
      <c r="E14" s="9"/>
    </row>
    <row r="15" spans="1:6" s="4" customFormat="1" x14ac:dyDescent="0.25">
      <c r="B15" s="5"/>
      <c r="E15" s="9"/>
    </row>
    <row r="16" spans="1:6" s="4" customFormat="1" x14ac:dyDescent="0.25">
      <c r="B16" s="5"/>
      <c r="E16" s="9"/>
    </row>
    <row r="17" spans="2:5" s="4" customFormat="1" x14ac:dyDescent="0.25">
      <c r="B17" s="5"/>
      <c r="E17" s="9"/>
    </row>
    <row r="18" spans="2:5" s="4" customFormat="1" x14ac:dyDescent="0.25">
      <c r="B18" s="5"/>
      <c r="E18" s="9"/>
    </row>
    <row r="19" spans="2:5" s="4" customFormat="1" x14ac:dyDescent="0.25">
      <c r="B19" s="5"/>
      <c r="E19" s="9"/>
    </row>
    <row r="20" spans="2:5" s="4" customFormat="1" x14ac:dyDescent="0.25">
      <c r="B20" s="5"/>
      <c r="E20" s="9"/>
    </row>
    <row r="21" spans="2:5" s="4" customFormat="1" x14ac:dyDescent="0.25">
      <c r="B21" s="5"/>
      <c r="E21" s="9"/>
    </row>
    <row r="22" spans="2:5" s="4" customFormat="1" x14ac:dyDescent="0.25">
      <c r="B22" s="5"/>
      <c r="E22" s="9"/>
    </row>
    <row r="23" spans="2:5" s="4" customFormat="1" x14ac:dyDescent="0.25">
      <c r="B23" s="5"/>
      <c r="E23" s="9"/>
    </row>
    <row r="24" spans="2:5" s="4" customFormat="1" x14ac:dyDescent="0.25">
      <c r="B24" s="5"/>
      <c r="E24" s="9"/>
    </row>
    <row r="25" spans="2:5" s="4" customFormat="1" x14ac:dyDescent="0.25">
      <c r="B25" s="5"/>
      <c r="E25" s="9"/>
    </row>
    <row r="26" spans="2:5" s="4" customFormat="1" x14ac:dyDescent="0.25">
      <c r="B26" s="5"/>
      <c r="E26" s="9"/>
    </row>
    <row r="27" spans="2:5" s="4" customFormat="1" x14ac:dyDescent="0.25">
      <c r="B27" s="5"/>
      <c r="E27" s="9"/>
    </row>
    <row r="28" spans="2:5" s="4" customFormat="1" x14ac:dyDescent="0.25">
      <c r="B28" s="5"/>
      <c r="E28" s="9"/>
    </row>
    <row r="29" spans="2:5" s="4" customFormat="1" x14ac:dyDescent="0.25">
      <c r="B29" s="5"/>
      <c r="E29" s="9"/>
    </row>
    <row r="30" spans="2:5" s="4" customFormat="1" x14ac:dyDescent="0.25">
      <c r="B30" s="5"/>
      <c r="E30" s="9"/>
    </row>
    <row r="31" spans="2:5" s="4" customFormat="1" x14ac:dyDescent="0.25">
      <c r="B31" s="5"/>
      <c r="E31" s="9"/>
    </row>
    <row r="32" spans="2:5" s="4" customFormat="1" x14ac:dyDescent="0.25">
      <c r="B32" s="5"/>
      <c r="E32" s="9"/>
    </row>
    <row r="33" spans="2:5" s="4" customFormat="1" x14ac:dyDescent="0.25">
      <c r="B33" s="5"/>
      <c r="E33" s="9"/>
    </row>
  </sheetData>
  <customSheetViews>
    <customSheetView guid="{0F79DD5E-22E4-48D4-BCA5-47DC844E0803}" fitToPage="1" state="hidden">
      <selection activeCell="D18" sqref="D18"/>
      <pageMargins left="0.25" right="0.25" top="0.75" bottom="0.75" header="0.3" footer="0.3"/>
      <printOptions gridLines="1"/>
      <pageSetup scale="78" orientation="landscape" r:id="rId1"/>
    </customSheetView>
    <customSheetView guid="{FFD156F6-4BD4-4BF1-A89B-3F6329F8D46F}" fitToPage="1">
      <selection activeCell="A16" sqref="A16:F16"/>
      <pageMargins left="0.25" right="0.25" top="0.75" bottom="0.75" header="0.3" footer="0.3"/>
      <printOptions gridLines="1"/>
      <pageSetup scale="78" orientation="landscape" r:id="rId2"/>
    </customSheetView>
  </customSheetViews>
  <mergeCells count="1">
    <mergeCell ref="A1:F1"/>
  </mergeCells>
  <printOptions gridLines="1"/>
  <pageMargins left="0.25" right="0.25" top="0.75" bottom="0.75" header="0.3" footer="0.3"/>
  <pageSetup scale="78" orientation="landscape"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45">
    <pageSetUpPr fitToPage="1"/>
  </sheetPr>
  <dimension ref="A1:G33"/>
  <sheetViews>
    <sheetView workbookViewId="0">
      <selection activeCell="D10" sqref="D10"/>
    </sheetView>
  </sheetViews>
  <sheetFormatPr defaultRowHeight="15" x14ac:dyDescent="0.25"/>
  <cols>
    <col min="1" max="1" width="15.7109375" bestFit="1" customWidth="1"/>
    <col min="2" max="2" width="11.5703125" style="10" bestFit="1" customWidth="1"/>
    <col min="3" max="3" width="23.28515625" bestFit="1" customWidth="1"/>
    <col min="4" max="4" width="89.42578125" customWidth="1"/>
    <col min="5" max="5" width="15.28515625" style="11" customWidth="1"/>
    <col min="6" max="6" width="13.7109375" customWidth="1"/>
    <col min="7" max="7" width="39.28515625" customWidth="1"/>
  </cols>
  <sheetData>
    <row r="1" spans="1:7" ht="43.5" customHeight="1" x14ac:dyDescent="0.3">
      <c r="A1" s="563" t="s">
        <v>69</v>
      </c>
      <c r="B1" s="563"/>
      <c r="C1" s="563"/>
      <c r="D1" s="563"/>
      <c r="E1" s="563"/>
      <c r="F1" s="563"/>
    </row>
    <row r="2" spans="1:7" s="1" customFormat="1" ht="30" x14ac:dyDescent="0.25">
      <c r="A2" s="1" t="s">
        <v>10</v>
      </c>
      <c r="B2" s="2" t="s">
        <v>11</v>
      </c>
      <c r="C2" s="1" t="s">
        <v>12</v>
      </c>
      <c r="D2" s="1" t="s">
        <v>13</v>
      </c>
      <c r="E2" s="3" t="s">
        <v>14</v>
      </c>
      <c r="F2" s="3" t="s">
        <v>15</v>
      </c>
      <c r="G2" s="1" t="s">
        <v>168</v>
      </c>
    </row>
    <row r="3" spans="1:7" s="4" customFormat="1" ht="180" x14ac:dyDescent="0.25">
      <c r="A3" s="4" t="s">
        <v>10</v>
      </c>
      <c r="B3" s="5">
        <v>100000</v>
      </c>
      <c r="C3" s="6" t="s">
        <v>66</v>
      </c>
      <c r="D3" s="6" t="s">
        <v>63</v>
      </c>
      <c r="E3" s="7" t="s">
        <v>64</v>
      </c>
      <c r="F3" s="8" t="s">
        <v>65</v>
      </c>
      <c r="G3" s="6"/>
    </row>
    <row r="4" spans="1:7" s="4" customFormat="1" x14ac:dyDescent="0.25">
      <c r="B4" s="5"/>
      <c r="E4" s="9"/>
    </row>
    <row r="5" spans="1:7" s="4" customFormat="1" x14ac:dyDescent="0.25">
      <c r="B5" s="5"/>
      <c r="E5" s="9"/>
    </row>
    <row r="6" spans="1:7" s="4" customFormat="1" ht="15.75" x14ac:dyDescent="0.25">
      <c r="B6" s="5"/>
      <c r="D6"/>
      <c r="E6" s="14"/>
    </row>
    <row r="7" spans="1:7" s="4" customFormat="1" x14ac:dyDescent="0.25">
      <c r="B7" s="5"/>
      <c r="D7"/>
      <c r="E7"/>
    </row>
    <row r="8" spans="1:7" s="4" customFormat="1" x14ac:dyDescent="0.25">
      <c r="B8" s="5"/>
      <c r="D8"/>
      <c r="E8" s="9"/>
    </row>
    <row r="9" spans="1:7" s="4" customFormat="1" x14ac:dyDescent="0.25">
      <c r="B9" s="5"/>
      <c r="D9"/>
      <c r="E9" s="9"/>
    </row>
    <row r="10" spans="1:7" s="4" customFormat="1" x14ac:dyDescent="0.25">
      <c r="B10" s="5"/>
      <c r="D10"/>
      <c r="E10" s="9"/>
    </row>
    <row r="11" spans="1:7" s="4" customFormat="1" x14ac:dyDescent="0.25">
      <c r="B11" s="5"/>
      <c r="E11" s="9"/>
    </row>
    <row r="12" spans="1:7" s="4" customFormat="1" x14ac:dyDescent="0.25">
      <c r="B12" s="5"/>
      <c r="E12" s="9"/>
    </row>
    <row r="13" spans="1:7" s="4" customFormat="1" x14ac:dyDescent="0.25">
      <c r="B13" s="5"/>
      <c r="E13" s="9"/>
    </row>
    <row r="14" spans="1:7" s="4" customFormat="1" x14ac:dyDescent="0.25">
      <c r="B14" s="5"/>
      <c r="E14" s="9"/>
    </row>
    <row r="15" spans="1:7" s="4" customFormat="1" x14ac:dyDescent="0.25">
      <c r="B15" s="5"/>
      <c r="E15" s="9"/>
    </row>
    <row r="16" spans="1:7" s="4" customFormat="1" x14ac:dyDescent="0.25">
      <c r="B16" s="5"/>
      <c r="E16" s="9"/>
    </row>
    <row r="17" spans="2:5" s="4" customFormat="1" x14ac:dyDescent="0.25">
      <c r="B17" s="5"/>
      <c r="E17" s="9"/>
    </row>
    <row r="18" spans="2:5" s="4" customFormat="1" x14ac:dyDescent="0.25">
      <c r="B18" s="5"/>
      <c r="E18" s="9"/>
    </row>
    <row r="19" spans="2:5" s="4" customFormat="1" x14ac:dyDescent="0.25">
      <c r="B19" s="5"/>
      <c r="E19" s="9"/>
    </row>
    <row r="20" spans="2:5" s="4" customFormat="1" x14ac:dyDescent="0.25">
      <c r="B20" s="5"/>
      <c r="E20" s="9"/>
    </row>
    <row r="21" spans="2:5" s="4" customFormat="1" x14ac:dyDescent="0.25">
      <c r="B21" s="5"/>
      <c r="E21" s="9"/>
    </row>
    <row r="22" spans="2:5" s="4" customFormat="1" x14ac:dyDescent="0.25">
      <c r="B22" s="5"/>
      <c r="E22" s="9"/>
    </row>
    <row r="23" spans="2:5" s="4" customFormat="1" x14ac:dyDescent="0.25">
      <c r="B23" s="5"/>
      <c r="E23" s="9"/>
    </row>
    <row r="24" spans="2:5" s="4" customFormat="1" x14ac:dyDescent="0.25">
      <c r="B24" s="5"/>
      <c r="E24" s="9"/>
    </row>
    <row r="25" spans="2:5" s="4" customFormat="1" x14ac:dyDescent="0.25">
      <c r="B25" s="5"/>
      <c r="E25" s="9"/>
    </row>
    <row r="26" spans="2:5" s="4" customFormat="1" x14ac:dyDescent="0.25">
      <c r="B26" s="5"/>
      <c r="E26" s="9"/>
    </row>
    <row r="27" spans="2:5" s="4" customFormat="1" x14ac:dyDescent="0.25">
      <c r="B27" s="5"/>
      <c r="E27" s="9"/>
    </row>
    <row r="28" spans="2:5" s="4" customFormat="1" x14ac:dyDescent="0.25">
      <c r="B28" s="5"/>
      <c r="E28" s="9"/>
    </row>
    <row r="29" spans="2:5" s="4" customFormat="1" x14ac:dyDescent="0.25">
      <c r="B29" s="5"/>
      <c r="E29" s="9"/>
    </row>
    <row r="30" spans="2:5" s="4" customFormat="1" x14ac:dyDescent="0.25">
      <c r="B30" s="5"/>
      <c r="E30" s="9"/>
    </row>
    <row r="31" spans="2:5" s="4" customFormat="1" x14ac:dyDescent="0.25">
      <c r="B31" s="5"/>
      <c r="E31" s="9"/>
    </row>
    <row r="32" spans="2:5" s="4" customFormat="1" x14ac:dyDescent="0.25">
      <c r="B32" s="5"/>
      <c r="E32" s="9"/>
    </row>
    <row r="33" spans="2:5" s="4" customFormat="1" x14ac:dyDescent="0.25">
      <c r="B33" s="5"/>
      <c r="E33" s="9"/>
    </row>
  </sheetData>
  <customSheetViews>
    <customSheetView guid="{0F79DD5E-22E4-48D4-BCA5-47DC844E0803}" fitToPage="1" state="hidden">
      <selection activeCell="D10" sqref="D10"/>
      <pageMargins left="0.25" right="0.25" top="0.75" bottom="0.75" header="0.3" footer="0.3"/>
      <printOptions gridLines="1"/>
      <pageSetup scale="79" orientation="landscape" r:id="rId1"/>
    </customSheetView>
    <customSheetView guid="{FFD156F6-4BD4-4BF1-A89B-3F6329F8D46F}" fitToPage="1">
      <selection activeCell="G3" sqref="G3"/>
      <pageMargins left="0.25" right="0.25" top="0.75" bottom="0.75" header="0.3" footer="0.3"/>
      <printOptions gridLines="1"/>
      <pageSetup scale="79" orientation="landscape" r:id="rId2"/>
    </customSheetView>
  </customSheetViews>
  <mergeCells count="1">
    <mergeCell ref="A1:F1"/>
  </mergeCells>
  <printOptions gridLines="1"/>
  <pageMargins left="0.25" right="0.25" top="0.75" bottom="0.75" header="0.3" footer="0.3"/>
  <pageSetup scale="79" orientation="landscape"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46">
    <pageSetUpPr fitToPage="1"/>
  </sheetPr>
  <dimension ref="A1:F33"/>
  <sheetViews>
    <sheetView workbookViewId="0">
      <selection activeCell="C6" sqref="C6"/>
    </sheetView>
  </sheetViews>
  <sheetFormatPr defaultRowHeight="15" x14ac:dyDescent="0.25"/>
  <cols>
    <col min="1" max="1" width="15.7109375" bestFit="1" customWidth="1"/>
    <col min="2" max="2" width="11.5703125" style="10" bestFit="1" customWidth="1"/>
    <col min="3" max="3" width="23.28515625" bestFit="1" customWidth="1"/>
    <col min="4" max="4" width="89.42578125" customWidth="1"/>
    <col min="5" max="5" width="15.28515625" style="11" customWidth="1"/>
    <col min="6" max="6" width="13.7109375" customWidth="1"/>
  </cols>
  <sheetData>
    <row r="1" spans="1:6" ht="42" customHeight="1" x14ac:dyDescent="0.3">
      <c r="A1" s="563" t="s">
        <v>111</v>
      </c>
      <c r="B1" s="563"/>
      <c r="C1" s="563"/>
      <c r="D1" s="563"/>
      <c r="E1" s="563"/>
      <c r="F1" s="563"/>
    </row>
    <row r="2" spans="1:6" s="1" customFormat="1" ht="30" x14ac:dyDescent="0.25">
      <c r="A2" s="1" t="s">
        <v>10</v>
      </c>
      <c r="B2" s="2" t="s">
        <v>11</v>
      </c>
      <c r="C2" s="1" t="s">
        <v>12</v>
      </c>
      <c r="D2" s="1" t="s">
        <v>13</v>
      </c>
      <c r="E2" s="3" t="s">
        <v>14</v>
      </c>
      <c r="F2" s="3" t="s">
        <v>15</v>
      </c>
    </row>
    <row r="3" spans="1:6" s="4" customFormat="1" ht="60" x14ac:dyDescent="0.25">
      <c r="B3" s="5" t="s">
        <v>49</v>
      </c>
      <c r="C3" s="6" t="s">
        <v>162</v>
      </c>
      <c r="D3" s="40" t="s">
        <v>164</v>
      </c>
      <c r="E3" s="7" t="s">
        <v>163</v>
      </c>
      <c r="F3" s="7">
        <v>43922</v>
      </c>
    </row>
    <row r="4" spans="1:6" s="4" customFormat="1" x14ac:dyDescent="0.25">
      <c r="B4" s="5"/>
      <c r="E4" s="9"/>
    </row>
    <row r="5" spans="1:6" s="4" customFormat="1" x14ac:dyDescent="0.25">
      <c r="B5" s="5"/>
      <c r="E5" s="9"/>
    </row>
    <row r="6" spans="1:6" s="4" customFormat="1" x14ac:dyDescent="0.25">
      <c r="A6" s="13" t="s">
        <v>59</v>
      </c>
      <c r="B6" s="5"/>
      <c r="E6" s="9"/>
    </row>
    <row r="7" spans="1:6" s="4" customFormat="1" x14ac:dyDescent="0.25">
      <c r="B7" s="5"/>
      <c r="E7" s="9"/>
    </row>
    <row r="8" spans="1:6" s="4" customFormat="1" x14ac:dyDescent="0.25">
      <c r="B8" s="5"/>
      <c r="E8" s="9"/>
    </row>
    <row r="9" spans="1:6" s="4" customFormat="1" x14ac:dyDescent="0.25">
      <c r="B9" s="5"/>
      <c r="E9" s="9"/>
    </row>
    <row r="10" spans="1:6" s="4" customFormat="1" x14ac:dyDescent="0.25">
      <c r="B10" s="5"/>
      <c r="E10" s="9"/>
    </row>
    <row r="11" spans="1:6" s="4" customFormat="1" x14ac:dyDescent="0.25">
      <c r="B11" s="5"/>
      <c r="E11" s="9"/>
    </row>
    <row r="12" spans="1:6" s="4" customFormat="1" x14ac:dyDescent="0.25">
      <c r="B12" s="5"/>
      <c r="E12" s="9"/>
    </row>
    <row r="13" spans="1:6" s="4" customFormat="1" x14ac:dyDescent="0.25">
      <c r="B13" s="5"/>
      <c r="E13" s="9"/>
    </row>
    <row r="14" spans="1:6" s="4" customFormat="1" x14ac:dyDescent="0.25">
      <c r="B14" s="5"/>
      <c r="E14" s="9"/>
    </row>
    <row r="15" spans="1:6" s="4" customFormat="1" x14ac:dyDescent="0.25">
      <c r="B15" s="5"/>
      <c r="E15" s="9"/>
    </row>
    <row r="16" spans="1:6" s="4" customFormat="1" x14ac:dyDescent="0.25">
      <c r="B16" s="5"/>
      <c r="E16" s="9"/>
    </row>
    <row r="17" spans="2:5" s="4" customFormat="1" x14ac:dyDescent="0.25">
      <c r="B17" s="5"/>
      <c r="E17" s="9"/>
    </row>
    <row r="18" spans="2:5" s="4" customFormat="1" x14ac:dyDescent="0.25">
      <c r="B18" s="5"/>
      <c r="E18" s="9"/>
    </row>
    <row r="19" spans="2:5" s="4" customFormat="1" x14ac:dyDescent="0.25">
      <c r="B19" s="5"/>
      <c r="E19" s="9"/>
    </row>
    <row r="20" spans="2:5" s="4" customFormat="1" x14ac:dyDescent="0.25">
      <c r="B20" s="5"/>
      <c r="E20" s="9"/>
    </row>
    <row r="21" spans="2:5" s="4" customFormat="1" x14ac:dyDescent="0.25">
      <c r="B21" s="5"/>
      <c r="E21" s="9"/>
    </row>
    <row r="22" spans="2:5" s="4" customFormat="1" x14ac:dyDescent="0.25">
      <c r="B22" s="5"/>
      <c r="E22" s="9"/>
    </row>
    <row r="23" spans="2:5" s="4" customFormat="1" x14ac:dyDescent="0.25">
      <c r="B23" s="5"/>
      <c r="E23" s="9"/>
    </row>
    <row r="24" spans="2:5" s="4" customFormat="1" x14ac:dyDescent="0.25">
      <c r="B24" s="5"/>
      <c r="E24" s="9"/>
    </row>
    <row r="25" spans="2:5" s="4" customFormat="1" x14ac:dyDescent="0.25">
      <c r="B25" s="5"/>
      <c r="E25" s="9"/>
    </row>
    <row r="26" spans="2:5" s="4" customFormat="1" x14ac:dyDescent="0.25">
      <c r="B26" s="5"/>
      <c r="E26" s="9"/>
    </row>
    <row r="27" spans="2:5" s="4" customFormat="1" x14ac:dyDescent="0.25">
      <c r="B27" s="5"/>
      <c r="E27" s="9"/>
    </row>
    <row r="28" spans="2:5" s="4" customFormat="1" x14ac:dyDescent="0.25">
      <c r="B28" s="5"/>
      <c r="E28" s="9"/>
    </row>
    <row r="29" spans="2:5" s="4" customFormat="1" x14ac:dyDescent="0.25">
      <c r="B29" s="5"/>
      <c r="E29" s="9"/>
    </row>
    <row r="30" spans="2:5" s="4" customFormat="1" x14ac:dyDescent="0.25">
      <c r="B30" s="5"/>
      <c r="E30" s="9"/>
    </row>
    <row r="31" spans="2:5" s="4" customFormat="1" x14ac:dyDescent="0.25">
      <c r="B31" s="5"/>
      <c r="E31" s="9"/>
    </row>
    <row r="32" spans="2:5" s="4" customFormat="1" x14ac:dyDescent="0.25">
      <c r="B32" s="5"/>
      <c r="E32" s="9"/>
    </row>
    <row r="33" spans="2:5" s="4" customFormat="1" x14ac:dyDescent="0.25">
      <c r="B33" s="5"/>
      <c r="E33" s="9"/>
    </row>
  </sheetData>
  <customSheetViews>
    <customSheetView guid="{0F79DD5E-22E4-48D4-BCA5-47DC844E0803}" fitToPage="1" state="hidden">
      <selection activeCell="C6" sqref="C6"/>
      <pageMargins left="0.25" right="0.25" top="0.75" bottom="0.75" header="0.3" footer="0.3"/>
      <printOptions gridLines="1"/>
      <pageSetup scale="79" orientation="landscape" r:id="rId1"/>
    </customSheetView>
    <customSheetView guid="{FFD156F6-4BD4-4BF1-A89B-3F6329F8D46F}" fitToPage="1">
      <selection activeCell="C6" sqref="C6"/>
      <pageMargins left="0.25" right="0.25" top="0.75" bottom="0.75" header="0.3" footer="0.3"/>
      <printOptions gridLines="1"/>
      <pageSetup scale="79" orientation="landscape" r:id="rId2"/>
    </customSheetView>
  </customSheetViews>
  <mergeCells count="1">
    <mergeCell ref="A1:F1"/>
  </mergeCells>
  <printOptions gridLines="1"/>
  <pageMargins left="0.25" right="0.25" top="0.75" bottom="0.75" header="0.3" footer="0.3"/>
  <pageSetup scale="79" orientation="landscape"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47">
    <pageSetUpPr fitToPage="1"/>
  </sheetPr>
  <dimension ref="A1:F33"/>
  <sheetViews>
    <sheetView workbookViewId="0">
      <selection activeCell="D24" sqref="D24"/>
    </sheetView>
  </sheetViews>
  <sheetFormatPr defaultRowHeight="15" x14ac:dyDescent="0.25"/>
  <cols>
    <col min="1" max="1" width="16.85546875" customWidth="1"/>
    <col min="2" max="2" width="11.5703125" style="10" bestFit="1" customWidth="1"/>
    <col min="3" max="3" width="23.28515625" bestFit="1" customWidth="1"/>
    <col min="4" max="4" width="89.42578125" customWidth="1"/>
    <col min="5" max="5" width="15.28515625" style="11" customWidth="1"/>
    <col min="6" max="6" width="13.7109375" customWidth="1"/>
  </cols>
  <sheetData>
    <row r="1" spans="1:6" s="1" customFormat="1" ht="18.75" x14ac:dyDescent="0.3">
      <c r="A1" s="563" t="s">
        <v>7</v>
      </c>
      <c r="B1" s="563"/>
      <c r="C1" s="563"/>
      <c r="D1" s="563"/>
      <c r="E1" s="563"/>
      <c r="F1" s="563"/>
    </row>
    <row r="2" spans="1:6" s="4" customFormat="1" ht="30" x14ac:dyDescent="0.25">
      <c r="A2" s="1" t="s">
        <v>10</v>
      </c>
      <c r="B2" s="2" t="s">
        <v>11</v>
      </c>
      <c r="C2" s="1" t="s">
        <v>12</v>
      </c>
      <c r="D2" s="1" t="s">
        <v>13</v>
      </c>
      <c r="E2" s="3" t="s">
        <v>14</v>
      </c>
      <c r="F2" s="3" t="s">
        <v>15</v>
      </c>
    </row>
    <row r="3" spans="1:6" s="4" customFormat="1" ht="135" x14ac:dyDescent="0.25">
      <c r="A3" s="4" t="s">
        <v>40</v>
      </c>
      <c r="B3" s="12" t="s">
        <v>43</v>
      </c>
      <c r="C3" s="6" t="s">
        <v>42</v>
      </c>
      <c r="D3" s="6" t="s">
        <v>41</v>
      </c>
      <c r="E3" s="7" t="s">
        <v>39</v>
      </c>
      <c r="F3" s="7">
        <v>45732</v>
      </c>
    </row>
    <row r="4" spans="1:6" s="4" customFormat="1" x14ac:dyDescent="0.25">
      <c r="B4" s="5"/>
      <c r="E4" s="9"/>
    </row>
    <row r="5" spans="1:6" s="4" customFormat="1" x14ac:dyDescent="0.25">
      <c r="B5" s="5"/>
      <c r="E5" s="9"/>
    </row>
    <row r="6" spans="1:6" s="4" customFormat="1" x14ac:dyDescent="0.25">
      <c r="B6" s="5"/>
      <c r="E6" s="9"/>
    </row>
    <row r="7" spans="1:6" s="4" customFormat="1" x14ac:dyDescent="0.25">
      <c r="B7" s="5"/>
      <c r="E7" s="9"/>
    </row>
    <row r="8" spans="1:6" s="4" customFormat="1" x14ac:dyDescent="0.25">
      <c r="B8" s="5"/>
      <c r="E8" s="9"/>
    </row>
    <row r="9" spans="1:6" s="4" customFormat="1" x14ac:dyDescent="0.25">
      <c r="B9" s="5"/>
      <c r="E9" s="9"/>
    </row>
    <row r="10" spans="1:6" s="4" customFormat="1" x14ac:dyDescent="0.25">
      <c r="B10" s="5"/>
      <c r="E10" s="9"/>
    </row>
    <row r="11" spans="1:6" s="4" customFormat="1" x14ac:dyDescent="0.25">
      <c r="B11" s="5"/>
      <c r="E11" s="9"/>
    </row>
    <row r="12" spans="1:6" s="4" customFormat="1" x14ac:dyDescent="0.25">
      <c r="B12" s="5"/>
      <c r="E12" s="9"/>
    </row>
    <row r="13" spans="1:6" s="4" customFormat="1" x14ac:dyDescent="0.25">
      <c r="B13" s="5"/>
      <c r="E13" s="9"/>
    </row>
    <row r="14" spans="1:6" s="4" customFormat="1" x14ac:dyDescent="0.25">
      <c r="B14" s="5"/>
      <c r="E14" s="9"/>
    </row>
    <row r="15" spans="1:6" s="4" customFormat="1" x14ac:dyDescent="0.25">
      <c r="B15" s="5"/>
      <c r="E15" s="9"/>
    </row>
    <row r="16" spans="1:6" s="4" customFormat="1" x14ac:dyDescent="0.25">
      <c r="B16" s="5"/>
      <c r="E16" s="9"/>
    </row>
    <row r="17" spans="2:5" s="4" customFormat="1" x14ac:dyDescent="0.25">
      <c r="B17" s="5"/>
      <c r="E17" s="9"/>
    </row>
    <row r="18" spans="2:5" s="4" customFormat="1" x14ac:dyDescent="0.25">
      <c r="B18" s="5"/>
      <c r="E18" s="9"/>
    </row>
    <row r="19" spans="2:5" s="4" customFormat="1" x14ac:dyDescent="0.25">
      <c r="B19" s="5"/>
      <c r="E19" s="9"/>
    </row>
    <row r="20" spans="2:5" s="4" customFormat="1" x14ac:dyDescent="0.25">
      <c r="B20" s="5"/>
      <c r="E20" s="9"/>
    </row>
    <row r="21" spans="2:5" s="4" customFormat="1" x14ac:dyDescent="0.25">
      <c r="B21" s="5"/>
      <c r="E21" s="9"/>
    </row>
    <row r="22" spans="2:5" s="4" customFormat="1" x14ac:dyDescent="0.25">
      <c r="B22" s="5"/>
      <c r="E22" s="9"/>
    </row>
    <row r="23" spans="2:5" s="4" customFormat="1" x14ac:dyDescent="0.25">
      <c r="B23" s="5"/>
      <c r="E23" s="9"/>
    </row>
    <row r="24" spans="2:5" s="4" customFormat="1" x14ac:dyDescent="0.25">
      <c r="B24" s="5"/>
      <c r="E24" s="9"/>
    </row>
    <row r="25" spans="2:5" s="4" customFormat="1" x14ac:dyDescent="0.25">
      <c r="B25" s="5"/>
      <c r="E25" s="9"/>
    </row>
    <row r="26" spans="2:5" s="4" customFormat="1" x14ac:dyDescent="0.25">
      <c r="B26" s="5"/>
      <c r="E26" s="9"/>
    </row>
    <row r="27" spans="2:5" s="4" customFormat="1" x14ac:dyDescent="0.25">
      <c r="B27" s="5"/>
      <c r="E27" s="9"/>
    </row>
    <row r="28" spans="2:5" s="4" customFormat="1" x14ac:dyDescent="0.25">
      <c r="B28" s="5"/>
      <c r="E28" s="9"/>
    </row>
    <row r="29" spans="2:5" s="4" customFormat="1" x14ac:dyDescent="0.25">
      <c r="B29" s="5"/>
      <c r="E29" s="9"/>
    </row>
    <row r="30" spans="2:5" s="4" customFormat="1" x14ac:dyDescent="0.25">
      <c r="B30" s="5"/>
      <c r="E30" s="9"/>
    </row>
    <row r="31" spans="2:5" s="4" customFormat="1" x14ac:dyDescent="0.25">
      <c r="B31" s="5"/>
      <c r="E31" s="9"/>
    </row>
    <row r="32" spans="2:5" s="4" customFormat="1" x14ac:dyDescent="0.25">
      <c r="B32" s="5"/>
      <c r="E32" s="9"/>
    </row>
    <row r="33" spans="1:6" x14ac:dyDescent="0.25">
      <c r="A33" s="4"/>
      <c r="B33" s="5"/>
      <c r="C33" s="4"/>
      <c r="D33" s="4"/>
      <c r="E33" s="9"/>
      <c r="F33" s="4"/>
    </row>
  </sheetData>
  <customSheetViews>
    <customSheetView guid="{0F79DD5E-22E4-48D4-BCA5-47DC844E0803}" fitToPage="1" state="hidden">
      <selection activeCell="D24" sqref="D24"/>
      <pageMargins left="0.25" right="0.25" top="0.75" bottom="0.75" header="0.3" footer="0.3"/>
      <printOptions gridLines="1"/>
      <pageSetup scale="78" orientation="landscape" r:id="rId1"/>
    </customSheetView>
    <customSheetView guid="{FFD156F6-4BD4-4BF1-A89B-3F6329F8D46F}" fitToPage="1">
      <selection activeCell="D24" sqref="D24"/>
      <pageMargins left="0.25" right="0.25" top="0.75" bottom="0.75" header="0.3" footer="0.3"/>
      <printOptions gridLines="1"/>
      <pageSetup scale="78" orientation="landscape" r:id="rId2"/>
    </customSheetView>
  </customSheetViews>
  <mergeCells count="1">
    <mergeCell ref="A1:F1"/>
  </mergeCells>
  <printOptions gridLines="1"/>
  <pageMargins left="0.25" right="0.25" top="0.75" bottom="0.75" header="0.3" footer="0.3"/>
  <pageSetup scale="78"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35"/>
  <sheetViews>
    <sheetView zoomScale="60" zoomScaleNormal="60" workbookViewId="0">
      <selection activeCell="B8" sqref="B8"/>
    </sheetView>
  </sheetViews>
  <sheetFormatPr defaultRowHeight="15" x14ac:dyDescent="0.25"/>
  <cols>
    <col min="1" max="1" width="32" customWidth="1"/>
    <col min="2" max="2" width="14.7109375" customWidth="1"/>
    <col min="3" max="3" width="19.85546875" bestFit="1" customWidth="1"/>
    <col min="4" max="4" width="9.7109375" customWidth="1"/>
    <col min="5" max="5" width="12.140625" hidden="1" customWidth="1"/>
    <col min="6" max="6" width="14" customWidth="1"/>
    <col min="7" max="7" width="17.85546875" customWidth="1"/>
    <col min="8" max="8" width="35.28515625" customWidth="1"/>
    <col min="9" max="9" width="32" customWidth="1"/>
    <col min="10" max="10" width="50.140625" customWidth="1"/>
    <col min="11" max="11" width="22.140625" customWidth="1"/>
    <col min="12" max="12" width="73.140625" customWidth="1"/>
    <col min="13" max="13" width="21.28515625" customWidth="1"/>
    <col min="14" max="20" width="8.85546875" style="129"/>
  </cols>
  <sheetData>
    <row r="1" spans="1:17" s="56" customFormat="1" ht="19.5" thickBot="1" x14ac:dyDescent="0.35">
      <c r="A1" s="127" t="s">
        <v>278</v>
      </c>
      <c r="B1" s="128"/>
      <c r="C1" s="126"/>
      <c r="D1" s="126"/>
      <c r="E1" s="126"/>
      <c r="F1" s="126"/>
      <c r="G1" s="126"/>
      <c r="H1" s="125"/>
      <c r="I1" s="125"/>
      <c r="J1" s="126"/>
      <c r="K1" s="126"/>
      <c r="L1" s="125"/>
      <c r="M1" s="154"/>
      <c r="N1" s="58"/>
      <c r="O1" s="58"/>
      <c r="P1" s="58"/>
      <c r="Q1" s="58"/>
    </row>
    <row r="2" spans="1:17" ht="122.45" customHeight="1" thickBot="1" x14ac:dyDescent="0.3">
      <c r="A2" s="79" t="s">
        <v>194</v>
      </c>
      <c r="B2" s="79" t="s">
        <v>68</v>
      </c>
      <c r="C2" s="123" t="s">
        <v>188</v>
      </c>
      <c r="D2" s="123" t="s">
        <v>116</v>
      </c>
      <c r="E2" s="123" t="s">
        <v>117</v>
      </c>
      <c r="F2" s="123" t="s">
        <v>88</v>
      </c>
      <c r="G2" s="123" t="s">
        <v>89</v>
      </c>
      <c r="H2" s="122" t="s">
        <v>57</v>
      </c>
      <c r="I2" s="122" t="s">
        <v>56</v>
      </c>
      <c r="J2" s="123" t="s">
        <v>132</v>
      </c>
      <c r="K2" s="123" t="s">
        <v>193</v>
      </c>
      <c r="L2" s="122" t="s">
        <v>70</v>
      </c>
      <c r="M2" s="124" t="s">
        <v>175</v>
      </c>
    </row>
    <row r="3" spans="1:17" ht="135.6" customHeight="1" x14ac:dyDescent="0.25">
      <c r="A3" s="90" t="s">
        <v>78</v>
      </c>
      <c r="B3" s="91" t="s">
        <v>93</v>
      </c>
      <c r="C3" s="92" t="s">
        <v>170</v>
      </c>
      <c r="D3" s="93"/>
      <c r="E3" s="93"/>
      <c r="F3" s="94">
        <v>41107</v>
      </c>
      <c r="G3" s="94" t="s">
        <v>9</v>
      </c>
      <c r="H3" s="93" t="s">
        <v>49</v>
      </c>
      <c r="I3" s="95" t="s">
        <v>203</v>
      </c>
      <c r="J3" s="95" t="s">
        <v>9</v>
      </c>
      <c r="K3" s="96">
        <v>10000000</v>
      </c>
      <c r="L3" s="118" t="s">
        <v>221</v>
      </c>
      <c r="M3" s="99">
        <v>0</v>
      </c>
    </row>
    <row r="4" spans="1:17" s="129" customFormat="1" x14ac:dyDescent="0.25"/>
    <row r="5" spans="1:17" s="129" customFormat="1" x14ac:dyDescent="0.25"/>
    <row r="6" spans="1:17" s="129" customFormat="1" ht="24.6" customHeight="1" x14ac:dyDescent="0.3">
      <c r="A6" s="130" t="s">
        <v>282</v>
      </c>
    </row>
    <row r="7" spans="1:17" s="129" customFormat="1" ht="24.6" customHeight="1" x14ac:dyDescent="0.3">
      <c r="A7" s="130"/>
    </row>
    <row r="8" spans="1:17" s="132" customFormat="1" ht="23.45" customHeight="1" x14ac:dyDescent="0.3">
      <c r="A8" s="155" t="s">
        <v>283</v>
      </c>
      <c r="B8" s="140" t="s">
        <v>284</v>
      </c>
      <c r="C8" s="130"/>
      <c r="D8" s="130"/>
      <c r="E8" s="130"/>
      <c r="F8" s="130"/>
      <c r="G8" s="130"/>
      <c r="H8" s="130"/>
      <c r="I8" s="130"/>
      <c r="J8" s="130"/>
    </row>
    <row r="9" spans="1:17" s="132" customFormat="1" ht="23.45" customHeight="1" x14ac:dyDescent="0.3">
      <c r="A9" s="130"/>
      <c r="B9" s="130"/>
      <c r="C9" s="130"/>
      <c r="D9" s="130"/>
      <c r="E9" s="130"/>
      <c r="F9" s="130"/>
      <c r="G9" s="130"/>
      <c r="H9" s="130"/>
      <c r="I9" s="130"/>
      <c r="J9" s="130"/>
    </row>
    <row r="10" spans="1:17" s="132" customFormat="1" ht="23.45" customHeight="1" x14ac:dyDescent="0.3">
      <c r="A10" s="130"/>
      <c r="B10" s="130"/>
      <c r="C10" s="130"/>
      <c r="D10" s="130"/>
      <c r="E10" s="130"/>
      <c r="F10" s="130"/>
      <c r="G10" s="130"/>
      <c r="H10" s="130"/>
      <c r="I10" s="130"/>
      <c r="J10" s="130"/>
    </row>
    <row r="11" spans="1:17" s="132" customFormat="1" ht="23.45" customHeight="1" x14ac:dyDescent="0.3">
      <c r="A11" s="130"/>
      <c r="B11" s="130"/>
      <c r="C11" s="130"/>
      <c r="D11" s="130"/>
      <c r="E11" s="130"/>
      <c r="F11" s="130"/>
      <c r="G11" s="130"/>
      <c r="H11" s="130"/>
      <c r="I11" s="130"/>
      <c r="J11" s="130"/>
    </row>
    <row r="12" spans="1:17" s="132" customFormat="1" ht="23.45" customHeight="1" x14ac:dyDescent="0.3">
      <c r="A12" s="130"/>
      <c r="B12" s="130"/>
      <c r="C12" s="130"/>
      <c r="D12" s="130"/>
      <c r="E12" s="130"/>
      <c r="F12" s="130"/>
      <c r="G12" s="130"/>
      <c r="H12" s="130"/>
      <c r="I12" s="130"/>
      <c r="J12" s="130"/>
    </row>
    <row r="13" spans="1:17" s="132" customFormat="1" ht="23.45" customHeight="1" x14ac:dyDescent="0.3">
      <c r="A13" s="130"/>
      <c r="B13" s="130"/>
      <c r="C13" s="130"/>
      <c r="D13" s="130"/>
      <c r="E13" s="130"/>
      <c r="F13" s="130"/>
      <c r="G13" s="130"/>
      <c r="H13" s="130"/>
      <c r="I13" s="130"/>
      <c r="J13" s="130"/>
    </row>
    <row r="14" spans="1:17" s="132" customFormat="1" ht="23.45" customHeight="1" x14ac:dyDescent="0.3">
      <c r="A14" s="130"/>
      <c r="B14" s="130"/>
      <c r="C14" s="130"/>
      <c r="D14" s="130"/>
      <c r="E14" s="130"/>
      <c r="F14" s="130"/>
      <c r="G14" s="130"/>
      <c r="H14" s="130"/>
      <c r="I14" s="130"/>
      <c r="J14" s="130"/>
    </row>
    <row r="15" spans="1:17" s="132" customFormat="1" ht="23.45" customHeight="1" x14ac:dyDescent="0.3">
      <c r="A15" s="143"/>
      <c r="B15" s="130"/>
      <c r="C15" s="130"/>
      <c r="D15" s="130"/>
      <c r="E15" s="130"/>
      <c r="F15" s="130"/>
      <c r="G15" s="130"/>
      <c r="H15" s="130"/>
      <c r="I15" s="130"/>
      <c r="J15" s="130"/>
    </row>
    <row r="16" spans="1:17" s="132" customFormat="1" ht="23.45" customHeight="1" x14ac:dyDescent="0.3">
      <c r="A16" s="130"/>
      <c r="B16" s="130"/>
      <c r="C16" s="130"/>
      <c r="D16" s="130"/>
      <c r="E16" s="130"/>
      <c r="F16" s="130"/>
      <c r="G16" s="130"/>
      <c r="H16" s="130"/>
      <c r="I16" s="130"/>
      <c r="J16" s="130"/>
    </row>
    <row r="17" spans="1:13" s="132" customFormat="1" ht="23.45" customHeight="1" x14ac:dyDescent="0.3">
      <c r="A17" s="130"/>
      <c r="B17" s="130"/>
      <c r="C17" s="130"/>
      <c r="D17" s="130"/>
      <c r="E17" s="130"/>
      <c r="F17" s="130"/>
      <c r="G17" s="130"/>
      <c r="H17" s="130"/>
      <c r="I17" s="130"/>
      <c r="J17" s="130"/>
    </row>
    <row r="18" spans="1:13" s="87" customFormat="1" ht="23.45" customHeight="1" x14ac:dyDescent="0.35">
      <c r="A18" s="142" t="s">
        <v>276</v>
      </c>
      <c r="B18" s="548" t="s">
        <v>285</v>
      </c>
      <c r="C18" s="548"/>
      <c r="D18" s="548"/>
      <c r="E18" s="548"/>
      <c r="F18" s="548"/>
      <c r="G18" s="548"/>
      <c r="H18" s="548"/>
      <c r="I18" s="548"/>
      <c r="J18" s="548"/>
      <c r="K18" s="548"/>
      <c r="L18" s="548"/>
      <c r="M18" s="132"/>
    </row>
    <row r="19" spans="1:13" s="87" customFormat="1" ht="23.45" customHeight="1" x14ac:dyDescent="0.3">
      <c r="A19" s="132"/>
      <c r="B19" s="548"/>
      <c r="C19" s="548"/>
      <c r="D19" s="548"/>
      <c r="E19" s="548"/>
      <c r="F19" s="548"/>
      <c r="G19" s="548"/>
      <c r="H19" s="548"/>
      <c r="I19" s="548"/>
      <c r="J19" s="548"/>
      <c r="K19" s="548"/>
      <c r="L19" s="548"/>
      <c r="M19" s="132"/>
    </row>
    <row r="20" spans="1:13" s="87" customFormat="1" ht="23.45" customHeight="1" x14ac:dyDescent="0.3">
      <c r="A20" s="143"/>
      <c r="B20" s="548"/>
      <c r="C20" s="548"/>
      <c r="D20" s="548"/>
      <c r="E20" s="548"/>
      <c r="F20" s="548"/>
      <c r="G20" s="548"/>
      <c r="H20" s="548"/>
      <c r="I20" s="548"/>
      <c r="J20" s="548"/>
      <c r="K20" s="548"/>
      <c r="L20" s="548"/>
      <c r="M20" s="132"/>
    </row>
    <row r="21" spans="1:13" s="132" customFormat="1" ht="23.45" customHeight="1" x14ac:dyDescent="0.3">
      <c r="A21" s="130"/>
      <c r="B21" s="130"/>
      <c r="C21" s="130"/>
      <c r="D21" s="130"/>
      <c r="E21" s="130"/>
      <c r="F21" s="130"/>
      <c r="G21" s="130"/>
      <c r="H21" s="130"/>
      <c r="I21" s="130"/>
      <c r="J21" s="130"/>
    </row>
    <row r="22" spans="1:13" s="132" customFormat="1" ht="23.45" customHeight="1" x14ac:dyDescent="0.3">
      <c r="A22" s="130"/>
      <c r="B22" s="130"/>
      <c r="C22" s="130"/>
      <c r="D22" s="130"/>
      <c r="E22" s="130"/>
      <c r="F22" s="130"/>
      <c r="G22" s="130"/>
      <c r="H22" s="130"/>
      <c r="I22" s="130"/>
      <c r="J22" s="130"/>
    </row>
    <row r="23" spans="1:13" s="132" customFormat="1" ht="23.45" customHeight="1" x14ac:dyDescent="0.3">
      <c r="A23" s="130"/>
      <c r="B23" s="130"/>
      <c r="C23" s="130"/>
      <c r="D23" s="130"/>
      <c r="E23" s="130"/>
      <c r="F23" s="130"/>
      <c r="G23" s="130"/>
      <c r="H23" s="130"/>
      <c r="I23" s="130"/>
      <c r="J23" s="130"/>
    </row>
    <row r="24" spans="1:13" s="132" customFormat="1" ht="23.45" customHeight="1" x14ac:dyDescent="0.3">
      <c r="A24" s="130"/>
      <c r="B24" s="130"/>
      <c r="C24" s="130"/>
      <c r="D24" s="130"/>
      <c r="E24" s="130"/>
      <c r="F24" s="130"/>
      <c r="G24" s="130"/>
      <c r="H24" s="130"/>
      <c r="I24" s="130"/>
      <c r="J24" s="130"/>
    </row>
    <row r="25" spans="1:13" s="132" customFormat="1" ht="23.45" customHeight="1" x14ac:dyDescent="0.3">
      <c r="A25" s="130"/>
      <c r="B25" s="130"/>
      <c r="C25" s="130"/>
      <c r="D25" s="130"/>
      <c r="E25" s="130"/>
      <c r="F25" s="130"/>
      <c r="G25" s="130"/>
      <c r="H25" s="130"/>
      <c r="I25" s="130"/>
      <c r="J25" s="130"/>
    </row>
    <row r="26" spans="1:13" s="132" customFormat="1" ht="23.45" customHeight="1" x14ac:dyDescent="0.3">
      <c r="A26" s="130"/>
      <c r="B26" s="130"/>
      <c r="C26" s="130"/>
      <c r="D26" s="130"/>
      <c r="E26" s="130"/>
      <c r="F26" s="130"/>
      <c r="G26" s="130"/>
      <c r="H26" s="130"/>
      <c r="I26" s="130"/>
      <c r="J26" s="130"/>
    </row>
    <row r="27" spans="1:13" s="129" customFormat="1" ht="23.45" customHeight="1" x14ac:dyDescent="0.3">
      <c r="A27" s="130"/>
      <c r="B27" s="130"/>
      <c r="C27" s="130"/>
      <c r="D27" s="130"/>
      <c r="E27" s="130"/>
      <c r="F27" s="130"/>
      <c r="G27" s="130"/>
      <c r="H27" s="130"/>
      <c r="I27" s="130"/>
      <c r="J27" s="130"/>
      <c r="L27" s="132"/>
    </row>
    <row r="28" spans="1:13" s="129" customFormat="1" ht="23.45" customHeight="1" x14ac:dyDescent="0.3">
      <c r="A28" s="130"/>
      <c r="B28" s="130"/>
      <c r="C28" s="130"/>
      <c r="D28" s="130"/>
      <c r="E28" s="130"/>
      <c r="F28" s="130"/>
      <c r="G28" s="130"/>
      <c r="H28" s="130"/>
      <c r="I28" s="130"/>
      <c r="J28" s="130"/>
    </row>
    <row r="29" spans="1:13" s="129" customFormat="1" ht="23.45" customHeight="1" x14ac:dyDescent="0.3">
      <c r="A29" s="130"/>
      <c r="B29" s="130"/>
      <c r="C29" s="130"/>
      <c r="D29" s="130"/>
      <c r="E29" s="130"/>
      <c r="F29" s="130"/>
      <c r="G29" s="130"/>
      <c r="H29" s="130"/>
      <c r="I29" s="130"/>
      <c r="J29" s="130"/>
    </row>
    <row r="30" spans="1:13" s="129" customFormat="1" ht="20.25" x14ac:dyDescent="0.3">
      <c r="A30" s="130"/>
      <c r="B30" s="130"/>
      <c r="C30" s="130"/>
      <c r="D30" s="130"/>
      <c r="E30" s="130"/>
      <c r="F30" s="130"/>
      <c r="G30" s="130"/>
      <c r="H30" s="130"/>
      <c r="I30" s="130"/>
      <c r="J30" s="130"/>
    </row>
    <row r="31" spans="1:13" ht="20.25" x14ac:dyDescent="0.3">
      <c r="A31" s="115"/>
      <c r="B31" s="115"/>
      <c r="C31" s="115"/>
      <c r="D31" s="115"/>
      <c r="E31" s="115"/>
      <c r="F31" s="115"/>
      <c r="G31" s="115"/>
      <c r="H31" s="115"/>
      <c r="I31" s="115"/>
      <c r="J31" s="115"/>
    </row>
    <row r="32" spans="1:13" ht="20.25" x14ac:dyDescent="0.3">
      <c r="A32" s="115"/>
      <c r="B32" s="115"/>
      <c r="C32" s="115"/>
      <c r="D32" s="115"/>
      <c r="E32" s="115"/>
      <c r="F32" s="115"/>
      <c r="G32" s="115"/>
      <c r="H32" s="115"/>
      <c r="I32" s="115"/>
      <c r="J32" s="115"/>
    </row>
    <row r="33" spans="1:10" ht="20.25" x14ac:dyDescent="0.3">
      <c r="A33" s="115"/>
      <c r="B33" s="115"/>
      <c r="C33" s="115"/>
      <c r="D33" s="115"/>
      <c r="E33" s="115"/>
      <c r="F33" s="115"/>
      <c r="G33" s="115"/>
      <c r="H33" s="115"/>
      <c r="I33" s="115"/>
      <c r="J33" s="115"/>
    </row>
    <row r="34" spans="1:10" ht="20.25" x14ac:dyDescent="0.3">
      <c r="A34" s="115"/>
      <c r="B34" s="115"/>
      <c r="C34" s="115"/>
      <c r="D34" s="115"/>
      <c r="E34" s="115"/>
      <c r="F34" s="115"/>
      <c r="G34" s="115"/>
      <c r="H34" s="115"/>
      <c r="I34" s="115"/>
      <c r="J34" s="115"/>
    </row>
    <row r="35" spans="1:10" ht="20.25" x14ac:dyDescent="0.3">
      <c r="A35" s="115"/>
      <c r="B35" s="115"/>
      <c r="C35" s="115"/>
      <c r="D35" s="115"/>
      <c r="E35" s="115"/>
      <c r="F35" s="115"/>
      <c r="G35" s="115"/>
      <c r="H35" s="115"/>
      <c r="I35" s="115"/>
      <c r="J35" s="115"/>
    </row>
  </sheetData>
  <customSheetViews>
    <customSheetView guid="{0F79DD5E-22E4-48D4-BCA5-47DC844E0803}" scale="60" hiddenColumns="1">
      <selection activeCell="H11" sqref="H11"/>
      <pageMargins left="0.7" right="0.7" top="0.75" bottom="0.75" header="0.3" footer="0.3"/>
    </customSheetView>
  </customSheetViews>
  <mergeCells count="1">
    <mergeCell ref="B18:L20"/>
  </mergeCells>
  <hyperlinks>
    <hyperlink ref="B8" r:id="rId1" xr:uid="{00000000-0004-0000-0600-000000000000}"/>
  </hyperlinks>
  <pageMargins left="0.7" right="0.7" top="0.75" bottom="0.75" header="0.3" footer="0.3"/>
  <pageSetup orientation="portrait"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48">
    <pageSetUpPr fitToPage="1"/>
  </sheetPr>
  <dimension ref="A1:F33"/>
  <sheetViews>
    <sheetView workbookViewId="0">
      <selection activeCell="D24" sqref="D24"/>
    </sheetView>
  </sheetViews>
  <sheetFormatPr defaultRowHeight="15" x14ac:dyDescent="0.25"/>
  <cols>
    <col min="1" max="1" width="16.85546875" customWidth="1"/>
    <col min="2" max="2" width="11.5703125" style="10" bestFit="1" customWidth="1"/>
    <col min="3" max="3" width="23.28515625" bestFit="1" customWidth="1"/>
    <col min="4" max="4" width="89.42578125" customWidth="1"/>
    <col min="5" max="5" width="15.28515625" style="11" customWidth="1"/>
    <col min="6" max="6" width="13.7109375" customWidth="1"/>
  </cols>
  <sheetData>
    <row r="1" spans="1:6" s="1" customFormat="1" ht="34.5" customHeight="1" x14ac:dyDescent="0.3">
      <c r="A1" s="563" t="s">
        <v>8</v>
      </c>
      <c r="B1" s="563"/>
      <c r="C1" s="563"/>
      <c r="D1" s="563"/>
      <c r="E1" s="563"/>
      <c r="F1" s="563"/>
    </row>
    <row r="2" spans="1:6" s="4" customFormat="1" ht="30" x14ac:dyDescent="0.25">
      <c r="A2" s="1" t="s">
        <v>10</v>
      </c>
      <c r="B2" s="2" t="s">
        <v>11</v>
      </c>
      <c r="C2" s="1" t="s">
        <v>12</v>
      </c>
      <c r="D2" s="1" t="s">
        <v>13</v>
      </c>
      <c r="E2" s="3" t="s">
        <v>14</v>
      </c>
      <c r="F2" s="3" t="s">
        <v>15</v>
      </c>
    </row>
    <row r="3" spans="1:6" s="4" customFormat="1" ht="135" x14ac:dyDescent="0.25">
      <c r="A3" s="4" t="s">
        <v>40</v>
      </c>
      <c r="B3" s="12" t="s">
        <v>43</v>
      </c>
      <c r="C3" s="6" t="s">
        <v>42</v>
      </c>
      <c r="D3" s="6" t="s">
        <v>41</v>
      </c>
      <c r="E3" s="7" t="s">
        <v>39</v>
      </c>
      <c r="F3" s="7">
        <v>45732</v>
      </c>
    </row>
    <row r="4" spans="1:6" s="4" customFormat="1" x14ac:dyDescent="0.25">
      <c r="B4" s="5"/>
      <c r="E4" s="9"/>
    </row>
    <row r="5" spans="1:6" s="4" customFormat="1" x14ac:dyDescent="0.25">
      <c r="B5" s="5"/>
      <c r="E5" s="9"/>
    </row>
    <row r="6" spans="1:6" s="4" customFormat="1" x14ac:dyDescent="0.25">
      <c r="B6" s="5"/>
      <c r="E6" s="9"/>
    </row>
    <row r="7" spans="1:6" s="4" customFormat="1" x14ac:dyDescent="0.25">
      <c r="B7" s="5"/>
      <c r="E7" s="9"/>
    </row>
    <row r="8" spans="1:6" s="4" customFormat="1" x14ac:dyDescent="0.25">
      <c r="B8" s="5"/>
      <c r="E8" s="9"/>
    </row>
    <row r="9" spans="1:6" s="4" customFormat="1" x14ac:dyDescent="0.25">
      <c r="B9" s="5"/>
      <c r="E9" s="9"/>
    </row>
    <row r="10" spans="1:6" s="4" customFormat="1" x14ac:dyDescent="0.25">
      <c r="B10" s="5"/>
      <c r="E10" s="9"/>
    </row>
    <row r="11" spans="1:6" s="4" customFormat="1" x14ac:dyDescent="0.25">
      <c r="B11" s="5"/>
      <c r="E11" s="9"/>
    </row>
    <row r="12" spans="1:6" s="4" customFormat="1" x14ac:dyDescent="0.25">
      <c r="B12" s="5"/>
      <c r="E12" s="9"/>
    </row>
    <row r="13" spans="1:6" s="4" customFormat="1" x14ac:dyDescent="0.25">
      <c r="B13" s="5"/>
      <c r="E13" s="9"/>
    </row>
    <row r="14" spans="1:6" s="4" customFormat="1" x14ac:dyDescent="0.25">
      <c r="B14" s="5"/>
      <c r="E14" s="9"/>
    </row>
    <row r="15" spans="1:6" s="4" customFormat="1" x14ac:dyDescent="0.25">
      <c r="B15" s="5"/>
      <c r="E15" s="9"/>
    </row>
    <row r="16" spans="1:6" s="4" customFormat="1" x14ac:dyDescent="0.25">
      <c r="B16" s="5"/>
      <c r="E16" s="9"/>
    </row>
    <row r="17" spans="2:5" s="4" customFormat="1" x14ac:dyDescent="0.25">
      <c r="B17" s="5"/>
      <c r="E17" s="9"/>
    </row>
    <row r="18" spans="2:5" s="4" customFormat="1" x14ac:dyDescent="0.25">
      <c r="B18" s="5"/>
      <c r="E18" s="9"/>
    </row>
    <row r="19" spans="2:5" s="4" customFormat="1" x14ac:dyDescent="0.25">
      <c r="B19" s="5"/>
      <c r="E19" s="9"/>
    </row>
    <row r="20" spans="2:5" s="4" customFormat="1" x14ac:dyDescent="0.25">
      <c r="B20" s="5"/>
      <c r="E20" s="9"/>
    </row>
    <row r="21" spans="2:5" s="4" customFormat="1" x14ac:dyDescent="0.25">
      <c r="B21" s="5"/>
      <c r="E21" s="9"/>
    </row>
    <row r="22" spans="2:5" s="4" customFormat="1" x14ac:dyDescent="0.25">
      <c r="B22" s="5"/>
      <c r="E22" s="9"/>
    </row>
    <row r="23" spans="2:5" s="4" customFormat="1" x14ac:dyDescent="0.25">
      <c r="B23" s="5"/>
      <c r="E23" s="9"/>
    </row>
    <row r="24" spans="2:5" s="4" customFormat="1" x14ac:dyDescent="0.25">
      <c r="B24" s="5"/>
      <c r="E24" s="9"/>
    </row>
    <row r="25" spans="2:5" s="4" customFormat="1" x14ac:dyDescent="0.25">
      <c r="B25" s="5"/>
      <c r="E25" s="9"/>
    </row>
    <row r="26" spans="2:5" s="4" customFormat="1" x14ac:dyDescent="0.25">
      <c r="B26" s="5"/>
      <c r="E26" s="9"/>
    </row>
    <row r="27" spans="2:5" s="4" customFormat="1" x14ac:dyDescent="0.25">
      <c r="B27" s="5"/>
      <c r="E27" s="9"/>
    </row>
    <row r="28" spans="2:5" s="4" customFormat="1" x14ac:dyDescent="0.25">
      <c r="B28" s="5"/>
      <c r="E28" s="9"/>
    </row>
    <row r="29" spans="2:5" s="4" customFormat="1" x14ac:dyDescent="0.25">
      <c r="B29" s="5"/>
      <c r="E29" s="9"/>
    </row>
    <row r="30" spans="2:5" s="4" customFormat="1" x14ac:dyDescent="0.25">
      <c r="B30" s="5"/>
      <c r="E30" s="9"/>
    </row>
    <row r="31" spans="2:5" s="4" customFormat="1" x14ac:dyDescent="0.25">
      <c r="B31" s="5"/>
      <c r="E31" s="9"/>
    </row>
    <row r="32" spans="2:5" s="4" customFormat="1" x14ac:dyDescent="0.25">
      <c r="B32" s="5"/>
      <c r="E32" s="9"/>
    </row>
    <row r="33" spans="1:6" x14ac:dyDescent="0.25">
      <c r="A33" s="4"/>
      <c r="B33" s="5"/>
      <c r="C33" s="4"/>
      <c r="D33" s="4"/>
      <c r="E33" s="9"/>
      <c r="F33" s="4"/>
    </row>
  </sheetData>
  <customSheetViews>
    <customSheetView guid="{0F79DD5E-22E4-48D4-BCA5-47DC844E0803}" fitToPage="1" state="hidden">
      <selection activeCell="D24" sqref="D24"/>
      <pageMargins left="0.25" right="0.25" top="0.75" bottom="0.75" header="0.3" footer="0.3"/>
      <printOptions gridLines="1"/>
      <pageSetup scale="78" orientation="landscape" r:id="rId1"/>
    </customSheetView>
    <customSheetView guid="{FFD156F6-4BD4-4BF1-A89B-3F6329F8D46F}" fitToPage="1">
      <selection activeCell="D24" sqref="D24"/>
      <pageMargins left="0.25" right="0.25" top="0.75" bottom="0.75" header="0.3" footer="0.3"/>
      <printOptions gridLines="1"/>
      <pageSetup scale="78" orientation="landscape" r:id="rId2"/>
    </customSheetView>
  </customSheetViews>
  <mergeCells count="1">
    <mergeCell ref="A1:F1"/>
  </mergeCells>
  <printOptions gridLines="1"/>
  <pageMargins left="0.25" right="0.25" top="0.75" bottom="0.75" header="0.3" footer="0.3"/>
  <pageSetup scale="78" orientation="landscape"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49">
    <pageSetUpPr fitToPage="1"/>
  </sheetPr>
  <dimension ref="A1:F33"/>
  <sheetViews>
    <sheetView workbookViewId="0">
      <selection activeCell="D3" sqref="D3"/>
    </sheetView>
  </sheetViews>
  <sheetFormatPr defaultRowHeight="15" x14ac:dyDescent="0.25"/>
  <cols>
    <col min="1" max="1" width="16.85546875" customWidth="1"/>
    <col min="2" max="2" width="11.5703125" style="10" bestFit="1" customWidth="1"/>
    <col min="3" max="3" width="23.28515625" bestFit="1" customWidth="1"/>
    <col min="4" max="4" width="89.42578125" customWidth="1"/>
    <col min="5" max="5" width="15.28515625" style="11" customWidth="1"/>
    <col min="6" max="6" width="13.7109375" customWidth="1"/>
  </cols>
  <sheetData>
    <row r="1" spans="1:6" ht="18.75" x14ac:dyDescent="0.3">
      <c r="A1" s="563" t="s">
        <v>5</v>
      </c>
      <c r="B1" s="563"/>
      <c r="C1" s="563"/>
      <c r="D1" s="563"/>
      <c r="E1" s="563"/>
      <c r="F1" s="563"/>
    </row>
    <row r="2" spans="1:6" s="1" customFormat="1" ht="30" x14ac:dyDescent="0.25">
      <c r="A2" s="1" t="s">
        <v>10</v>
      </c>
      <c r="B2" s="2" t="s">
        <v>11</v>
      </c>
      <c r="C2" s="1" t="s">
        <v>12</v>
      </c>
      <c r="D2" s="1" t="s">
        <v>13</v>
      </c>
      <c r="E2" s="3" t="s">
        <v>14</v>
      </c>
      <c r="F2" s="3" t="s">
        <v>15</v>
      </c>
    </row>
    <row r="3" spans="1:6" s="4" customFormat="1" ht="135" x14ac:dyDescent="0.25">
      <c r="A3" s="4" t="s">
        <v>50</v>
      </c>
      <c r="B3" s="12" t="s">
        <v>49</v>
      </c>
      <c r="C3" s="6" t="s">
        <v>178</v>
      </c>
      <c r="D3" s="6" t="s">
        <v>179</v>
      </c>
      <c r="E3" s="7" t="s">
        <v>180</v>
      </c>
      <c r="F3" s="7">
        <v>45016</v>
      </c>
    </row>
    <row r="4" spans="1:6" s="4" customFormat="1" x14ac:dyDescent="0.25">
      <c r="B4" s="5"/>
      <c r="E4" s="9"/>
    </row>
    <row r="5" spans="1:6" s="4" customFormat="1" x14ac:dyDescent="0.25">
      <c r="A5" s="13" t="s">
        <v>59</v>
      </c>
      <c r="B5" s="5"/>
      <c r="E5" s="9"/>
    </row>
    <row r="6" spans="1:6" s="4" customFormat="1" x14ac:dyDescent="0.25">
      <c r="B6" s="5"/>
      <c r="E6" s="9"/>
    </row>
    <row r="7" spans="1:6" s="4" customFormat="1" x14ac:dyDescent="0.25">
      <c r="B7" s="5"/>
      <c r="E7" s="9"/>
    </row>
    <row r="8" spans="1:6" s="4" customFormat="1" x14ac:dyDescent="0.25">
      <c r="B8" s="5"/>
      <c r="E8" s="9"/>
    </row>
    <row r="9" spans="1:6" s="4" customFormat="1" x14ac:dyDescent="0.25">
      <c r="B9" s="5"/>
      <c r="E9" s="9"/>
    </row>
    <row r="10" spans="1:6" s="4" customFormat="1" x14ac:dyDescent="0.25">
      <c r="B10" s="5"/>
      <c r="E10" s="9"/>
    </row>
    <row r="11" spans="1:6" s="4" customFormat="1" x14ac:dyDescent="0.25">
      <c r="B11" s="5"/>
      <c r="E11" s="9"/>
    </row>
    <row r="12" spans="1:6" s="4" customFormat="1" x14ac:dyDescent="0.25">
      <c r="B12" s="5"/>
      <c r="E12" s="9"/>
    </row>
    <row r="13" spans="1:6" s="4" customFormat="1" x14ac:dyDescent="0.25">
      <c r="B13" s="5"/>
      <c r="E13" s="9"/>
    </row>
    <row r="14" spans="1:6" s="4" customFormat="1" x14ac:dyDescent="0.25">
      <c r="B14" s="5"/>
      <c r="E14" s="9"/>
    </row>
    <row r="15" spans="1:6" s="4" customFormat="1" x14ac:dyDescent="0.25">
      <c r="B15" s="5"/>
      <c r="E15" s="9"/>
    </row>
    <row r="16" spans="1:6" s="4" customFormat="1" x14ac:dyDescent="0.25">
      <c r="B16" s="5"/>
      <c r="E16" s="9"/>
    </row>
    <row r="17" spans="2:5" s="4" customFormat="1" x14ac:dyDescent="0.25">
      <c r="B17" s="5"/>
      <c r="E17" s="9"/>
    </row>
    <row r="18" spans="2:5" s="4" customFormat="1" x14ac:dyDescent="0.25">
      <c r="B18" s="5"/>
      <c r="E18" s="9"/>
    </row>
    <row r="19" spans="2:5" s="4" customFormat="1" x14ac:dyDescent="0.25">
      <c r="B19" s="5"/>
      <c r="E19" s="9"/>
    </row>
    <row r="20" spans="2:5" s="4" customFormat="1" x14ac:dyDescent="0.25">
      <c r="B20" s="5"/>
      <c r="E20" s="9"/>
    </row>
    <row r="21" spans="2:5" s="4" customFormat="1" x14ac:dyDescent="0.25">
      <c r="B21" s="5"/>
      <c r="E21" s="9"/>
    </row>
    <row r="22" spans="2:5" s="4" customFormat="1" x14ac:dyDescent="0.25">
      <c r="B22" s="5"/>
      <c r="E22" s="9"/>
    </row>
    <row r="23" spans="2:5" s="4" customFormat="1" x14ac:dyDescent="0.25">
      <c r="B23" s="5"/>
      <c r="E23" s="9"/>
    </row>
    <row r="24" spans="2:5" s="4" customFormat="1" x14ac:dyDescent="0.25">
      <c r="B24" s="5"/>
      <c r="E24" s="9"/>
    </row>
    <row r="25" spans="2:5" s="4" customFormat="1" x14ac:dyDescent="0.25">
      <c r="B25" s="5"/>
      <c r="E25" s="9"/>
    </row>
    <row r="26" spans="2:5" s="4" customFormat="1" x14ac:dyDescent="0.25">
      <c r="B26" s="5"/>
      <c r="E26" s="9"/>
    </row>
    <row r="27" spans="2:5" s="4" customFormat="1" x14ac:dyDescent="0.25">
      <c r="B27" s="5"/>
      <c r="E27" s="9"/>
    </row>
    <row r="28" spans="2:5" s="4" customFormat="1" x14ac:dyDescent="0.25">
      <c r="B28" s="5"/>
      <c r="E28" s="9"/>
    </row>
    <row r="29" spans="2:5" s="4" customFormat="1" x14ac:dyDescent="0.25">
      <c r="B29" s="5"/>
      <c r="E29" s="9"/>
    </row>
    <row r="30" spans="2:5" s="4" customFormat="1" x14ac:dyDescent="0.25">
      <c r="B30" s="5"/>
      <c r="E30" s="9"/>
    </row>
    <row r="31" spans="2:5" s="4" customFormat="1" x14ac:dyDescent="0.25">
      <c r="B31" s="5"/>
      <c r="E31" s="9"/>
    </row>
    <row r="32" spans="2:5" s="4" customFormat="1" x14ac:dyDescent="0.25">
      <c r="B32" s="5"/>
      <c r="E32" s="9"/>
    </row>
    <row r="33" spans="2:5" s="4" customFormat="1" x14ac:dyDescent="0.25">
      <c r="B33" s="5"/>
      <c r="E33" s="9"/>
    </row>
  </sheetData>
  <customSheetViews>
    <customSheetView guid="{0F79DD5E-22E4-48D4-BCA5-47DC844E0803}" fitToPage="1" state="hidden">
      <selection activeCell="D3" sqref="D3"/>
      <pageMargins left="0.25" right="0.25" top="0.75" bottom="0.75" header="0.3" footer="0.3"/>
      <printOptions gridLines="1"/>
      <pageSetup scale="78" orientation="landscape" r:id="rId1"/>
    </customSheetView>
    <customSheetView guid="{FFD156F6-4BD4-4BF1-A89B-3F6329F8D46F}" fitToPage="1">
      <selection activeCell="D3" sqref="D3"/>
      <pageMargins left="0.25" right="0.25" top="0.75" bottom="0.75" header="0.3" footer="0.3"/>
      <printOptions gridLines="1"/>
      <pageSetup scale="78" orientation="landscape" r:id="rId2"/>
    </customSheetView>
  </customSheetViews>
  <mergeCells count="1">
    <mergeCell ref="A1:F1"/>
  </mergeCells>
  <printOptions gridLines="1"/>
  <pageMargins left="0.25" right="0.25" top="0.75" bottom="0.75" header="0.3" footer="0.3"/>
  <pageSetup scale="78"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Q57"/>
  <sheetViews>
    <sheetView topLeftCell="A2" zoomScale="60" zoomScaleNormal="60" workbookViewId="0">
      <selection activeCell="M5" sqref="M5:M6"/>
    </sheetView>
  </sheetViews>
  <sheetFormatPr defaultRowHeight="15" x14ac:dyDescent="0.25"/>
  <cols>
    <col min="1" max="1" width="36.28515625" customWidth="1"/>
    <col min="2" max="2" width="14.7109375" customWidth="1"/>
    <col min="3" max="3" width="22.42578125" customWidth="1"/>
    <col min="4" max="4" width="9.7109375" customWidth="1"/>
    <col min="5" max="5" width="12.140625" hidden="1" customWidth="1"/>
    <col min="6" max="6" width="14" customWidth="1"/>
    <col min="7" max="7" width="17.85546875" customWidth="1"/>
    <col min="8" max="8" width="35.28515625" customWidth="1"/>
    <col min="9" max="9" width="37" customWidth="1"/>
    <col min="10" max="10" width="50.140625" customWidth="1"/>
    <col min="11" max="11" width="22.140625" customWidth="1"/>
    <col min="12" max="12" width="73.42578125" customWidth="1"/>
    <col min="13" max="13" width="21.28515625" customWidth="1"/>
    <col min="14" max="22" width="9.140625" style="129"/>
    <col min="23" max="33" width="3.85546875" style="129" customWidth="1"/>
    <col min="34" max="43" width="9.140625" style="129"/>
  </cols>
  <sheetData>
    <row r="1" spans="1:43" s="56" customFormat="1" ht="19.5" thickBot="1" x14ac:dyDescent="0.35">
      <c r="A1" s="127" t="s">
        <v>297</v>
      </c>
      <c r="B1" s="128"/>
      <c r="C1" s="126"/>
      <c r="D1" s="126"/>
      <c r="E1" s="126"/>
      <c r="F1" s="126"/>
      <c r="G1" s="126"/>
      <c r="H1" s="125"/>
      <c r="I1" s="125"/>
      <c r="J1" s="126"/>
      <c r="K1" s="126"/>
      <c r="L1" s="125"/>
      <c r="M1" s="154"/>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row>
    <row r="2" spans="1:43" ht="122.45" customHeight="1" thickBot="1" x14ac:dyDescent="0.3">
      <c r="A2" s="79" t="s">
        <v>194</v>
      </c>
      <c r="B2" s="79" t="s">
        <v>68</v>
      </c>
      <c r="C2" s="123" t="s">
        <v>188</v>
      </c>
      <c r="D2" s="123" t="s">
        <v>116</v>
      </c>
      <c r="E2" s="123" t="s">
        <v>117</v>
      </c>
      <c r="F2" s="123" t="s">
        <v>88</v>
      </c>
      <c r="G2" s="123" t="s">
        <v>89</v>
      </c>
      <c r="H2" s="122" t="s">
        <v>57</v>
      </c>
      <c r="I2" s="122" t="s">
        <v>202</v>
      </c>
      <c r="J2" s="123" t="s">
        <v>132</v>
      </c>
      <c r="K2" s="123" t="s">
        <v>193</v>
      </c>
      <c r="L2" s="122" t="s">
        <v>70</v>
      </c>
      <c r="M2" s="124" t="s">
        <v>175</v>
      </c>
    </row>
    <row r="3" spans="1:43" ht="144" hidden="1" x14ac:dyDescent="0.25">
      <c r="A3" s="100" t="s">
        <v>6</v>
      </c>
      <c r="B3" s="101" t="s">
        <v>92</v>
      </c>
      <c r="C3" s="102" t="s">
        <v>95</v>
      </c>
      <c r="D3" s="101" t="s">
        <v>125</v>
      </c>
      <c r="E3" s="101"/>
      <c r="F3" s="103">
        <v>41122</v>
      </c>
      <c r="G3" s="103">
        <v>42369</v>
      </c>
      <c r="H3" s="78">
        <v>4155380</v>
      </c>
      <c r="I3" s="101" t="s">
        <v>9</v>
      </c>
      <c r="J3" s="104" t="s">
        <v>141</v>
      </c>
      <c r="K3" s="105" t="s">
        <v>9</v>
      </c>
      <c r="L3" s="118"/>
      <c r="M3" s="78">
        <v>4936126.8499999996</v>
      </c>
    </row>
    <row r="4" spans="1:43" ht="144" hidden="1" x14ac:dyDescent="0.25">
      <c r="A4" s="106" t="s">
        <v>97</v>
      </c>
      <c r="B4" s="107" t="s">
        <v>92</v>
      </c>
      <c r="C4" s="108" t="s">
        <v>95</v>
      </c>
      <c r="D4" s="107" t="s">
        <v>125</v>
      </c>
      <c r="E4" s="107"/>
      <c r="F4" s="109">
        <v>38518</v>
      </c>
      <c r="G4" s="109">
        <v>46295</v>
      </c>
      <c r="H4" s="110">
        <v>886654</v>
      </c>
      <c r="I4" s="107" t="s">
        <v>9</v>
      </c>
      <c r="J4" s="111" t="s">
        <v>141</v>
      </c>
      <c r="K4" s="112" t="s">
        <v>9</v>
      </c>
      <c r="M4" s="65">
        <v>886654</v>
      </c>
    </row>
    <row r="5" spans="1:43" ht="89.25" customHeight="1" x14ac:dyDescent="0.25">
      <c r="A5" s="157" t="s">
        <v>292</v>
      </c>
      <c r="B5" s="158" t="s">
        <v>92</v>
      </c>
      <c r="C5" s="159" t="s">
        <v>95</v>
      </c>
      <c r="D5" s="158" t="s">
        <v>125</v>
      </c>
      <c r="E5" s="158"/>
      <c r="F5" s="160">
        <v>41290</v>
      </c>
      <c r="G5" s="166" t="s">
        <v>49</v>
      </c>
      <c r="H5" s="161" t="s">
        <v>293</v>
      </c>
      <c r="I5" s="158" t="s">
        <v>9</v>
      </c>
      <c r="J5" s="158" t="s">
        <v>9</v>
      </c>
      <c r="K5" s="162" t="s">
        <v>9</v>
      </c>
      <c r="L5" s="118" t="s">
        <v>295</v>
      </c>
      <c r="M5" s="162">
        <f>D43</f>
        <v>4252759.51</v>
      </c>
    </row>
    <row r="6" spans="1:43" s="87" customFormat="1" ht="72" x14ac:dyDescent="0.3">
      <c r="A6" s="157" t="s">
        <v>299</v>
      </c>
      <c r="B6" s="158" t="s">
        <v>92</v>
      </c>
      <c r="C6" s="159" t="s">
        <v>95</v>
      </c>
      <c r="D6" s="158" t="s">
        <v>125</v>
      </c>
      <c r="E6" s="158"/>
      <c r="F6" s="160">
        <v>41290</v>
      </c>
      <c r="G6" s="163" t="s">
        <v>49</v>
      </c>
      <c r="H6" s="161" t="s">
        <v>294</v>
      </c>
      <c r="I6" s="164" t="s">
        <v>9</v>
      </c>
      <c r="J6" s="164" t="s">
        <v>9</v>
      </c>
      <c r="K6" s="162" t="s">
        <v>9</v>
      </c>
      <c r="L6" s="118" t="s">
        <v>296</v>
      </c>
      <c r="M6" s="165">
        <v>886654</v>
      </c>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row>
    <row r="7" spans="1:43" s="87" customFormat="1" ht="23.45" customHeight="1" x14ac:dyDescent="0.3">
      <c r="A7" s="132"/>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row>
    <row r="8" spans="1:43" s="87" customFormat="1" ht="23.45" customHeight="1" x14ac:dyDescent="0.3">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row>
    <row r="9" spans="1:43" s="87" customFormat="1" ht="23.45" customHeight="1" x14ac:dyDescent="0.3">
      <c r="A9" s="132"/>
      <c r="B9" s="132"/>
      <c r="C9" s="132"/>
      <c r="D9" s="132"/>
      <c r="E9" s="132"/>
      <c r="F9" s="132"/>
      <c r="G9" s="132"/>
      <c r="H9" s="178" t="s">
        <v>302</v>
      </c>
      <c r="I9" s="179">
        <v>6142</v>
      </c>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row>
    <row r="10" spans="1:43" s="87" customFormat="1" ht="23.45" customHeight="1" x14ac:dyDescent="0.3">
      <c r="A10" s="132"/>
      <c r="B10" s="132"/>
      <c r="C10" s="132"/>
      <c r="D10" s="132"/>
      <c r="E10" s="132"/>
      <c r="F10" s="132"/>
      <c r="G10" s="132"/>
      <c r="H10" s="180" t="s">
        <v>303</v>
      </c>
      <c r="I10" s="171" t="s">
        <v>304</v>
      </c>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row>
    <row r="11" spans="1:43" s="132" customFormat="1" ht="23.45" customHeight="1" x14ac:dyDescent="0.3">
      <c r="A11" s="554" t="s">
        <v>384</v>
      </c>
      <c r="B11" s="555"/>
      <c r="C11" s="555"/>
      <c r="D11" s="555"/>
      <c r="E11" s="555"/>
      <c r="F11" s="555"/>
      <c r="G11" s="556"/>
      <c r="J11" s="554" t="s">
        <v>383</v>
      </c>
      <c r="K11" s="555"/>
      <c r="L11" s="556"/>
    </row>
    <row r="12" spans="1:43" s="87" customFormat="1" ht="23.45" customHeight="1" x14ac:dyDescent="0.3">
      <c r="A12" s="172" t="s">
        <v>301</v>
      </c>
      <c r="B12" s="555" t="s">
        <v>300</v>
      </c>
      <c r="C12" s="555"/>
      <c r="D12" s="555" t="s">
        <v>11</v>
      </c>
      <c r="E12" s="555"/>
      <c r="F12" s="555"/>
      <c r="G12" s="556"/>
      <c r="H12" s="132"/>
      <c r="I12" s="132"/>
      <c r="J12" s="172" t="s">
        <v>301</v>
      </c>
      <c r="K12" s="173" t="s">
        <v>300</v>
      </c>
      <c r="L12" s="174" t="s">
        <v>11</v>
      </c>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row>
    <row r="13" spans="1:43" s="87" customFormat="1" ht="23.45" customHeight="1" x14ac:dyDescent="0.3">
      <c r="A13" s="185">
        <v>42121</v>
      </c>
      <c r="B13" s="557">
        <v>22981</v>
      </c>
      <c r="C13" s="557"/>
      <c r="D13" s="558">
        <v>3474</v>
      </c>
      <c r="E13" s="558"/>
      <c r="F13" s="558"/>
      <c r="G13" s="559"/>
      <c r="H13" s="132"/>
      <c r="I13" s="132"/>
      <c r="J13" s="175">
        <v>42384</v>
      </c>
      <c r="K13" s="176">
        <v>26738</v>
      </c>
      <c r="L13" s="177">
        <v>886654</v>
      </c>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row>
    <row r="14" spans="1:43" s="87" customFormat="1" ht="23.45" customHeight="1" x14ac:dyDescent="0.3">
      <c r="A14" s="182">
        <v>42121</v>
      </c>
      <c r="B14" s="553">
        <v>22981</v>
      </c>
      <c r="C14" s="553"/>
      <c r="D14" s="551">
        <v>166568</v>
      </c>
      <c r="E14" s="551"/>
      <c r="F14" s="551"/>
      <c r="G14" s="55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row>
    <row r="15" spans="1:43" s="87" customFormat="1" ht="23.45" customHeight="1" x14ac:dyDescent="0.3">
      <c r="A15" s="182">
        <v>42121</v>
      </c>
      <c r="B15" s="553">
        <v>22981</v>
      </c>
      <c r="C15" s="553"/>
      <c r="D15" s="551">
        <v>355878</v>
      </c>
      <c r="E15" s="551"/>
      <c r="F15" s="551"/>
      <c r="G15" s="55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row>
    <row r="16" spans="1:43" s="87" customFormat="1" ht="23.45" customHeight="1" x14ac:dyDescent="0.3">
      <c r="A16" s="182">
        <v>42010</v>
      </c>
      <c r="B16" s="553">
        <v>21429</v>
      </c>
      <c r="C16" s="553"/>
      <c r="D16" s="551">
        <v>358848</v>
      </c>
      <c r="E16" s="551"/>
      <c r="F16" s="551"/>
      <c r="G16" s="55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row>
    <row r="17" spans="1:43" s="87" customFormat="1" ht="23.45" customHeight="1" x14ac:dyDescent="0.3">
      <c r="A17" s="182">
        <v>42010</v>
      </c>
      <c r="B17" s="553">
        <v>21429</v>
      </c>
      <c r="C17" s="553"/>
      <c r="D17" s="551">
        <v>10944.02</v>
      </c>
      <c r="E17" s="551"/>
      <c r="F17" s="551"/>
      <c r="G17" s="55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row>
    <row r="18" spans="1:43" s="87" customFormat="1" ht="23.45" customHeight="1" x14ac:dyDescent="0.3">
      <c r="A18" s="182">
        <v>41940</v>
      </c>
      <c r="B18" s="553">
        <v>20495</v>
      </c>
      <c r="C18" s="553"/>
      <c r="D18" s="551">
        <v>457274.5</v>
      </c>
      <c r="E18" s="551"/>
      <c r="F18" s="551"/>
      <c r="G18" s="55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row>
    <row r="19" spans="1:43" s="87" customFormat="1" ht="23.45" customHeight="1" x14ac:dyDescent="0.3">
      <c r="A19" s="182">
        <v>41891</v>
      </c>
      <c r="B19" s="553">
        <v>19550</v>
      </c>
      <c r="C19" s="553"/>
      <c r="D19" s="551">
        <v>878913.67</v>
      </c>
      <c r="E19" s="551"/>
      <c r="F19" s="551"/>
      <c r="G19" s="55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row>
    <row r="20" spans="1:43" s="87" customFormat="1" ht="23.45" customHeight="1" x14ac:dyDescent="0.3">
      <c r="A20" s="182">
        <v>41834</v>
      </c>
      <c r="B20" s="553">
        <v>18681</v>
      </c>
      <c r="C20" s="553"/>
      <c r="D20" s="551">
        <v>37653.31</v>
      </c>
      <c r="E20" s="551"/>
      <c r="F20" s="551"/>
      <c r="G20" s="55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row>
    <row r="21" spans="1:43" s="87" customFormat="1" ht="23.45" customHeight="1" x14ac:dyDescent="0.3">
      <c r="A21" s="182">
        <v>41834</v>
      </c>
      <c r="B21" s="553">
        <v>18681</v>
      </c>
      <c r="C21" s="553"/>
      <c r="D21" s="551">
        <v>309884.69</v>
      </c>
      <c r="E21" s="551"/>
      <c r="F21" s="551"/>
      <c r="G21" s="55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row>
    <row r="22" spans="1:43" s="87" customFormat="1" ht="23.45" customHeight="1" x14ac:dyDescent="0.3">
      <c r="A22" s="182">
        <v>41780</v>
      </c>
      <c r="B22" s="553">
        <v>345269</v>
      </c>
      <c r="C22" s="553"/>
      <c r="D22" s="551">
        <v>424071.23</v>
      </c>
      <c r="E22" s="551"/>
      <c r="F22" s="551"/>
      <c r="G22" s="55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row>
    <row r="23" spans="1:43" s="87" customFormat="1" ht="23.45" customHeight="1" x14ac:dyDescent="0.3">
      <c r="A23" s="182">
        <v>41780</v>
      </c>
      <c r="B23" s="553">
        <v>18319</v>
      </c>
      <c r="C23" s="553"/>
      <c r="D23" s="551">
        <v>132143.38</v>
      </c>
      <c r="E23" s="551"/>
      <c r="F23" s="551"/>
      <c r="G23" s="55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row>
    <row r="24" spans="1:43" ht="23.45" customHeight="1" x14ac:dyDescent="0.3">
      <c r="A24" s="182">
        <v>41656</v>
      </c>
      <c r="B24" s="553">
        <v>343205</v>
      </c>
      <c r="C24" s="553"/>
      <c r="D24" s="551">
        <v>26052.799999999999</v>
      </c>
      <c r="E24" s="551"/>
      <c r="F24" s="551"/>
      <c r="G24" s="552"/>
      <c r="H24" s="129"/>
      <c r="I24" s="129"/>
      <c r="J24" s="129"/>
      <c r="K24" s="129"/>
      <c r="L24" s="132"/>
      <c r="M24" s="129"/>
    </row>
    <row r="25" spans="1:43" ht="23.45" customHeight="1" x14ac:dyDescent="0.3">
      <c r="A25" s="182">
        <v>41618</v>
      </c>
      <c r="B25" s="553">
        <v>342662</v>
      </c>
      <c r="C25" s="553"/>
      <c r="D25" s="551">
        <v>117116.36</v>
      </c>
      <c r="E25" s="551"/>
      <c r="F25" s="551"/>
      <c r="G25" s="552"/>
      <c r="H25" s="129"/>
      <c r="I25" s="129"/>
      <c r="J25" s="129"/>
      <c r="K25" s="129"/>
      <c r="L25" s="132"/>
      <c r="M25" s="129"/>
    </row>
    <row r="26" spans="1:43" ht="21" customHeight="1" x14ac:dyDescent="0.3">
      <c r="A26" s="182">
        <v>41582</v>
      </c>
      <c r="B26" s="553">
        <v>242078</v>
      </c>
      <c r="C26" s="553"/>
      <c r="D26" s="551">
        <v>169125.26</v>
      </c>
      <c r="E26" s="551"/>
      <c r="F26" s="551"/>
      <c r="G26" s="552"/>
      <c r="H26" s="129"/>
      <c r="I26" s="129"/>
      <c r="J26" s="129"/>
      <c r="K26" s="129"/>
      <c r="L26" s="129"/>
      <c r="M26" s="129"/>
    </row>
    <row r="27" spans="1:43" ht="21" customHeight="1" x14ac:dyDescent="0.3">
      <c r="A27" s="182">
        <v>41568</v>
      </c>
      <c r="B27" s="553">
        <v>341823</v>
      </c>
      <c r="C27" s="553"/>
      <c r="D27" s="551">
        <v>149063.04000000001</v>
      </c>
      <c r="E27" s="551"/>
      <c r="F27" s="551"/>
      <c r="G27" s="552"/>
      <c r="H27" s="129"/>
      <c r="I27" s="129"/>
      <c r="J27" s="129"/>
      <c r="K27" s="129"/>
      <c r="L27" s="129"/>
      <c r="M27" s="129"/>
    </row>
    <row r="28" spans="1:43" ht="21" customHeight="1" x14ac:dyDescent="0.3">
      <c r="A28" s="182">
        <v>41521</v>
      </c>
      <c r="B28" s="553">
        <v>341270</v>
      </c>
      <c r="C28" s="553"/>
      <c r="D28" s="551">
        <v>16126.28</v>
      </c>
      <c r="E28" s="551"/>
      <c r="F28" s="551"/>
      <c r="G28" s="552"/>
      <c r="H28" s="129"/>
      <c r="I28" s="129"/>
      <c r="J28" s="129"/>
      <c r="K28" s="129"/>
      <c r="L28" s="129"/>
      <c r="M28" s="129"/>
    </row>
    <row r="29" spans="1:43" ht="21" customHeight="1" x14ac:dyDescent="0.3">
      <c r="A29" s="182">
        <v>41491</v>
      </c>
      <c r="B29" s="553">
        <v>340721</v>
      </c>
      <c r="C29" s="553"/>
      <c r="D29" s="551">
        <v>427030.23</v>
      </c>
      <c r="E29" s="551"/>
      <c r="F29" s="551"/>
      <c r="G29" s="552"/>
      <c r="H29" s="129"/>
      <c r="I29" s="129"/>
      <c r="J29" s="129"/>
      <c r="K29" s="129"/>
      <c r="L29" s="129"/>
      <c r="M29" s="129"/>
    </row>
    <row r="30" spans="1:43" s="129" customFormat="1" ht="21" customHeight="1" x14ac:dyDescent="0.3">
      <c r="A30" s="182">
        <v>41477</v>
      </c>
      <c r="B30" s="553">
        <v>340532</v>
      </c>
      <c r="C30" s="553"/>
      <c r="D30" s="551">
        <v>9305.25</v>
      </c>
      <c r="E30" s="551"/>
      <c r="F30" s="551"/>
      <c r="G30" s="552"/>
    </row>
    <row r="31" spans="1:43" s="129" customFormat="1" ht="21" customHeight="1" x14ac:dyDescent="0.3">
      <c r="A31" s="182">
        <v>41270</v>
      </c>
      <c r="B31" s="553">
        <v>337454</v>
      </c>
      <c r="C31" s="553"/>
      <c r="D31" s="551">
        <v>1075</v>
      </c>
      <c r="E31" s="551"/>
      <c r="F31" s="551"/>
      <c r="G31" s="552"/>
    </row>
    <row r="32" spans="1:43" s="129" customFormat="1" ht="21" customHeight="1" x14ac:dyDescent="0.3">
      <c r="A32" s="182">
        <v>41270</v>
      </c>
      <c r="B32" s="553">
        <v>337454</v>
      </c>
      <c r="C32" s="553"/>
      <c r="D32" s="551">
        <v>4816.25</v>
      </c>
      <c r="E32" s="551"/>
      <c r="F32" s="551"/>
      <c r="G32" s="552"/>
    </row>
    <row r="33" spans="1:7" s="129" customFormat="1" ht="21" customHeight="1" x14ac:dyDescent="0.3">
      <c r="A33" s="182">
        <v>41270</v>
      </c>
      <c r="B33" s="553">
        <v>337454</v>
      </c>
      <c r="C33" s="553"/>
      <c r="D33" s="551">
        <v>1043.75</v>
      </c>
      <c r="E33" s="551"/>
      <c r="F33" s="551"/>
      <c r="G33" s="552"/>
    </row>
    <row r="34" spans="1:7" s="129" customFormat="1" ht="18.75" x14ac:dyDescent="0.3">
      <c r="A34" s="182">
        <v>41144</v>
      </c>
      <c r="B34" s="553">
        <v>335946</v>
      </c>
      <c r="C34" s="553"/>
      <c r="D34" s="551">
        <v>40133.33</v>
      </c>
      <c r="E34" s="551"/>
      <c r="F34" s="551"/>
      <c r="G34" s="552"/>
    </row>
    <row r="35" spans="1:7" s="129" customFormat="1" ht="21" customHeight="1" x14ac:dyDescent="0.3">
      <c r="A35" s="182">
        <v>41144</v>
      </c>
      <c r="B35" s="553">
        <v>335946</v>
      </c>
      <c r="C35" s="553"/>
      <c r="D35" s="551">
        <v>107.5</v>
      </c>
      <c r="E35" s="551"/>
      <c r="F35" s="551"/>
      <c r="G35" s="552"/>
    </row>
    <row r="36" spans="1:7" s="129" customFormat="1" ht="21" customHeight="1" x14ac:dyDescent="0.3">
      <c r="A36" s="182">
        <v>41144</v>
      </c>
      <c r="B36" s="553">
        <v>335946</v>
      </c>
      <c r="C36" s="553"/>
      <c r="D36" s="551">
        <v>128433.33</v>
      </c>
      <c r="E36" s="551"/>
      <c r="F36" s="551"/>
      <c r="G36" s="552"/>
    </row>
    <row r="37" spans="1:7" s="129" customFormat="1" ht="21" customHeight="1" x14ac:dyDescent="0.3">
      <c r="A37" s="182">
        <v>41144</v>
      </c>
      <c r="B37" s="553">
        <v>335946</v>
      </c>
      <c r="C37" s="553"/>
      <c r="D37" s="551">
        <v>481.63</v>
      </c>
      <c r="E37" s="551"/>
      <c r="F37" s="551"/>
      <c r="G37" s="552"/>
    </row>
    <row r="38" spans="1:7" s="129" customFormat="1" ht="21" customHeight="1" x14ac:dyDescent="0.3">
      <c r="A38" s="182">
        <v>41144</v>
      </c>
      <c r="B38" s="553">
        <v>335946</v>
      </c>
      <c r="C38" s="553"/>
      <c r="D38" s="551">
        <v>24745.83</v>
      </c>
      <c r="E38" s="551"/>
      <c r="F38" s="551"/>
      <c r="G38" s="552"/>
    </row>
    <row r="39" spans="1:7" s="129" customFormat="1" ht="21" customHeight="1" x14ac:dyDescent="0.3">
      <c r="A39" s="182">
        <v>41144</v>
      </c>
      <c r="B39" s="553">
        <v>335946</v>
      </c>
      <c r="C39" s="553"/>
      <c r="D39" s="551">
        <v>104.38</v>
      </c>
      <c r="E39" s="551"/>
      <c r="F39" s="551"/>
      <c r="G39" s="552"/>
    </row>
    <row r="40" spans="1:7" s="129" customFormat="1" ht="21" customHeight="1" x14ac:dyDescent="0.3">
      <c r="A40" s="182">
        <v>41144</v>
      </c>
      <c r="B40" s="553">
        <v>335946</v>
      </c>
      <c r="C40" s="553"/>
      <c r="D40" s="551">
        <v>363.74</v>
      </c>
      <c r="E40" s="551"/>
      <c r="F40" s="551"/>
      <c r="G40" s="552"/>
    </row>
    <row r="41" spans="1:7" s="129" customFormat="1" ht="21" customHeight="1" x14ac:dyDescent="0.3">
      <c r="A41" s="182">
        <v>41144</v>
      </c>
      <c r="B41" s="553">
        <v>335946</v>
      </c>
      <c r="C41" s="553"/>
      <c r="D41" s="551">
        <v>1629.6</v>
      </c>
      <c r="E41" s="551"/>
      <c r="F41" s="551"/>
      <c r="G41" s="552"/>
    </row>
    <row r="42" spans="1:7" s="129" customFormat="1" ht="21" customHeight="1" x14ac:dyDescent="0.3">
      <c r="A42" s="182">
        <v>41144</v>
      </c>
      <c r="B42" s="560">
        <v>335946</v>
      </c>
      <c r="C42" s="560"/>
      <c r="D42" s="561">
        <v>353.15</v>
      </c>
      <c r="E42" s="561"/>
      <c r="F42" s="561"/>
      <c r="G42" s="562"/>
    </row>
    <row r="43" spans="1:7" s="129" customFormat="1" ht="21" customHeight="1" x14ac:dyDescent="0.3">
      <c r="A43" s="186"/>
      <c r="B43" s="207" t="s">
        <v>247</v>
      </c>
      <c r="C43" s="207"/>
      <c r="D43" s="549">
        <f>SUM(D13:G42)</f>
        <v>4252759.51</v>
      </c>
      <c r="E43" s="549"/>
      <c r="F43" s="549"/>
      <c r="G43" s="550"/>
    </row>
    <row r="44" spans="1:7" s="129" customFormat="1" ht="21" customHeight="1" x14ac:dyDescent="0.3">
      <c r="A44" s="183"/>
      <c r="B44" s="553"/>
      <c r="C44" s="553"/>
      <c r="D44" s="551"/>
      <c r="E44" s="551"/>
      <c r="F44" s="551"/>
      <c r="G44" s="551"/>
    </row>
    <row r="45" spans="1:7" s="129" customFormat="1" ht="21" customHeight="1" x14ac:dyDescent="0.3">
      <c r="A45" s="183"/>
      <c r="B45" s="553"/>
      <c r="C45" s="553"/>
      <c r="D45" s="551"/>
      <c r="E45" s="551"/>
      <c r="F45" s="551"/>
      <c r="G45" s="551"/>
    </row>
    <row r="46" spans="1:7" s="129" customFormat="1" ht="21" customHeight="1" x14ac:dyDescent="0.3">
      <c r="A46" s="183"/>
      <c r="B46" s="553"/>
      <c r="C46" s="553"/>
      <c r="D46" s="551"/>
      <c r="E46" s="551"/>
      <c r="F46" s="551"/>
      <c r="G46" s="551"/>
    </row>
    <row r="47" spans="1:7" s="129" customFormat="1" ht="18.75" x14ac:dyDescent="0.3">
      <c r="A47" s="183"/>
      <c r="B47" s="553"/>
      <c r="C47" s="553"/>
      <c r="D47" s="551"/>
      <c r="E47" s="551"/>
      <c r="F47" s="551"/>
      <c r="G47" s="551"/>
    </row>
    <row r="48" spans="1:7" s="129" customFormat="1" ht="18.75" x14ac:dyDescent="0.3">
      <c r="A48" s="183"/>
      <c r="B48" s="47"/>
      <c r="C48" s="47"/>
      <c r="D48" s="184"/>
      <c r="E48" s="184"/>
      <c r="F48" s="184"/>
      <c r="G48" s="184"/>
    </row>
    <row r="49" spans="1:7" s="129" customFormat="1" ht="18.75" x14ac:dyDescent="0.3">
      <c r="A49" s="132"/>
      <c r="D49" s="184"/>
      <c r="E49" s="184"/>
      <c r="F49" s="184"/>
      <c r="G49" s="184"/>
    </row>
    <row r="50" spans="1:7" s="129" customFormat="1" ht="18.75" x14ac:dyDescent="0.3">
      <c r="A50" s="132"/>
      <c r="D50" s="184"/>
      <c r="E50" s="184"/>
      <c r="F50" s="184"/>
      <c r="G50" s="184"/>
    </row>
    <row r="51" spans="1:7" s="129" customFormat="1" ht="18.75" x14ac:dyDescent="0.3">
      <c r="A51" s="132"/>
      <c r="D51" s="184"/>
      <c r="E51" s="184"/>
      <c r="F51" s="184"/>
      <c r="G51" s="184"/>
    </row>
    <row r="52" spans="1:7" s="129" customFormat="1" ht="18.75" x14ac:dyDescent="0.3">
      <c r="A52" s="132"/>
      <c r="D52" s="184"/>
      <c r="E52" s="184"/>
      <c r="F52" s="184"/>
      <c r="G52" s="184"/>
    </row>
    <row r="53" spans="1:7" s="129" customFormat="1" ht="18.75" x14ac:dyDescent="0.3">
      <c r="A53" s="132"/>
    </row>
    <row r="54" spans="1:7" s="129" customFormat="1" ht="18.75" x14ac:dyDescent="0.3">
      <c r="A54" s="132"/>
    </row>
    <row r="55" spans="1:7" s="129" customFormat="1" ht="18.75" x14ac:dyDescent="0.3">
      <c r="A55" s="132"/>
    </row>
    <row r="56" spans="1:7" s="129" customFormat="1" ht="18.75" x14ac:dyDescent="0.3">
      <c r="A56" s="132"/>
    </row>
    <row r="57" spans="1:7" s="129" customFormat="1" x14ac:dyDescent="0.25"/>
  </sheetData>
  <customSheetViews>
    <customSheetView guid="{0F79DD5E-22E4-48D4-BCA5-47DC844E0803}" scale="60" hiddenRows="1" hiddenColumns="1">
      <selection activeCell="J12" sqref="J12:J13"/>
      <pageMargins left="0.7" right="0.7" top="0.75" bottom="0.75" header="0.3" footer="0.3"/>
    </customSheetView>
  </customSheetViews>
  <mergeCells count="73">
    <mergeCell ref="B41:C41"/>
    <mergeCell ref="B42:C42"/>
    <mergeCell ref="D14:G14"/>
    <mergeCell ref="D39:G39"/>
    <mergeCell ref="D40:G40"/>
    <mergeCell ref="D41:G41"/>
    <mergeCell ref="D42:G42"/>
    <mergeCell ref="D21:G21"/>
    <mergeCell ref="D15:G15"/>
    <mergeCell ref="B23:C23"/>
    <mergeCell ref="B15:C15"/>
    <mergeCell ref="B16:C16"/>
    <mergeCell ref="B17:C17"/>
    <mergeCell ref="B18:C18"/>
    <mergeCell ref="B19:C19"/>
    <mergeCell ref="B20:C20"/>
    <mergeCell ref="A11:G11"/>
    <mergeCell ref="J11:L11"/>
    <mergeCell ref="B13:C13"/>
    <mergeCell ref="D13:G13"/>
    <mergeCell ref="B14:C14"/>
    <mergeCell ref="B12:C12"/>
    <mergeCell ref="D12:G12"/>
    <mergeCell ref="D16:G16"/>
    <mergeCell ref="D17:G17"/>
    <mergeCell ref="D18:G18"/>
    <mergeCell ref="D19:G19"/>
    <mergeCell ref="D20:G20"/>
    <mergeCell ref="B21:C21"/>
    <mergeCell ref="B22:C22"/>
    <mergeCell ref="D22:G22"/>
    <mergeCell ref="D25:G25"/>
    <mergeCell ref="D26:G26"/>
    <mergeCell ref="B24:C24"/>
    <mergeCell ref="D24:G24"/>
    <mergeCell ref="D23:G23"/>
    <mergeCell ref="B38:C38"/>
    <mergeCell ref="B39:C39"/>
    <mergeCell ref="D28:G28"/>
    <mergeCell ref="D29:G29"/>
    <mergeCell ref="B25:C25"/>
    <mergeCell ref="B26:C26"/>
    <mergeCell ref="B27:C27"/>
    <mergeCell ref="B28:C28"/>
    <mergeCell ref="B29:C29"/>
    <mergeCell ref="B30:C30"/>
    <mergeCell ref="B31:C31"/>
    <mergeCell ref="B32:C32"/>
    <mergeCell ref="B33:C33"/>
    <mergeCell ref="B34:C34"/>
    <mergeCell ref="D27:G27"/>
    <mergeCell ref="D30:G30"/>
    <mergeCell ref="D31:G31"/>
    <mergeCell ref="D36:G36"/>
    <mergeCell ref="D32:G32"/>
    <mergeCell ref="D33:G33"/>
    <mergeCell ref="D34:G34"/>
    <mergeCell ref="D43:G43"/>
    <mergeCell ref="D35:G35"/>
    <mergeCell ref="B47:C47"/>
    <mergeCell ref="D44:G44"/>
    <mergeCell ref="D45:G45"/>
    <mergeCell ref="D46:G46"/>
    <mergeCell ref="D47:G47"/>
    <mergeCell ref="B44:C44"/>
    <mergeCell ref="B45:C45"/>
    <mergeCell ref="B46:C46"/>
    <mergeCell ref="D37:G37"/>
    <mergeCell ref="D38:G38"/>
    <mergeCell ref="B40:C40"/>
    <mergeCell ref="B35:C35"/>
    <mergeCell ref="B36:C36"/>
    <mergeCell ref="B37:C3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pageSetUpPr fitToPage="1"/>
  </sheetPr>
  <dimension ref="A1:F35"/>
  <sheetViews>
    <sheetView workbookViewId="0">
      <selection activeCell="D10" sqref="D10"/>
    </sheetView>
  </sheetViews>
  <sheetFormatPr defaultRowHeight="15" x14ac:dyDescent="0.25"/>
  <cols>
    <col min="1" max="1" width="15.7109375" bestFit="1" customWidth="1"/>
    <col min="2" max="2" width="11.5703125" style="10" bestFit="1" customWidth="1"/>
    <col min="3" max="3" width="23.28515625" bestFit="1" customWidth="1"/>
    <col min="4" max="4" width="89.42578125" customWidth="1"/>
    <col min="5" max="5" width="15.28515625" style="11" customWidth="1"/>
    <col min="6" max="6" width="13.7109375" customWidth="1"/>
  </cols>
  <sheetData>
    <row r="1" spans="1:6" ht="43.5" customHeight="1" x14ac:dyDescent="0.3">
      <c r="A1" s="563" t="s">
        <v>47</v>
      </c>
      <c r="B1" s="563"/>
      <c r="C1" s="563"/>
      <c r="D1" s="563"/>
      <c r="E1" s="563"/>
      <c r="F1" s="563"/>
    </row>
    <row r="2" spans="1:6" s="1" customFormat="1" ht="30" x14ac:dyDescent="0.25">
      <c r="A2" s="1" t="s">
        <v>10</v>
      </c>
      <c r="B2" s="2" t="s">
        <v>11</v>
      </c>
      <c r="C2" s="1" t="s">
        <v>12</v>
      </c>
      <c r="D2" s="1" t="s">
        <v>13</v>
      </c>
      <c r="E2" s="3" t="s">
        <v>14</v>
      </c>
      <c r="F2" s="3" t="s">
        <v>15</v>
      </c>
    </row>
    <row r="3" spans="1:6" s="4" customFormat="1" ht="150" x14ac:dyDescent="0.25">
      <c r="A3" s="4" t="s">
        <v>16</v>
      </c>
      <c r="B3" s="5">
        <v>4155380</v>
      </c>
      <c r="C3" s="4" t="s">
        <v>17</v>
      </c>
      <c r="D3" s="6" t="s">
        <v>18</v>
      </c>
      <c r="E3" s="7" t="s">
        <v>19</v>
      </c>
      <c r="F3" s="8" t="s">
        <v>20</v>
      </c>
    </row>
    <row r="4" spans="1:6" s="4" customFormat="1" ht="60" x14ac:dyDescent="0.25">
      <c r="A4" s="4" t="s">
        <v>21</v>
      </c>
      <c r="B4" s="5">
        <v>886654</v>
      </c>
      <c r="C4" s="4" t="s">
        <v>22</v>
      </c>
      <c r="D4" s="6" t="s">
        <v>23</v>
      </c>
      <c r="E4" s="8" t="s">
        <v>24</v>
      </c>
      <c r="F4" s="8" t="s">
        <v>20</v>
      </c>
    </row>
    <row r="5" spans="1:6" s="4" customFormat="1" ht="195" x14ac:dyDescent="0.25">
      <c r="A5" s="4" t="s">
        <v>25</v>
      </c>
      <c r="B5" s="5" t="s">
        <v>26</v>
      </c>
      <c r="C5" s="6" t="s">
        <v>27</v>
      </c>
      <c r="D5" s="6" t="s">
        <v>28</v>
      </c>
      <c r="E5" s="7" t="s">
        <v>29</v>
      </c>
      <c r="F5" s="8" t="s">
        <v>30</v>
      </c>
    </row>
    <row r="6" spans="1:6" s="4" customFormat="1" x14ac:dyDescent="0.25">
      <c r="B6" s="5"/>
      <c r="E6" s="9"/>
    </row>
    <row r="7" spans="1:6" s="4" customFormat="1" x14ac:dyDescent="0.25">
      <c r="B7" s="5"/>
      <c r="E7" s="9"/>
    </row>
    <row r="8" spans="1:6" s="4" customFormat="1" x14ac:dyDescent="0.25">
      <c r="B8" s="5"/>
      <c r="E8" s="9"/>
    </row>
    <row r="9" spans="1:6" s="4" customFormat="1" x14ac:dyDescent="0.25">
      <c r="B9" s="5"/>
      <c r="E9" s="9"/>
    </row>
    <row r="10" spans="1:6" s="4" customFormat="1" x14ac:dyDescent="0.25">
      <c r="B10" s="5"/>
      <c r="E10" s="9"/>
    </row>
    <row r="11" spans="1:6" s="4" customFormat="1" x14ac:dyDescent="0.25">
      <c r="B11" s="5"/>
      <c r="E11" s="9"/>
    </row>
    <row r="12" spans="1:6" s="4" customFormat="1" x14ac:dyDescent="0.25">
      <c r="B12" s="5"/>
      <c r="E12" s="9"/>
    </row>
    <row r="13" spans="1:6" s="4" customFormat="1" x14ac:dyDescent="0.25">
      <c r="B13" s="5"/>
      <c r="E13" s="9"/>
    </row>
    <row r="14" spans="1:6" s="4" customFormat="1" x14ac:dyDescent="0.25">
      <c r="B14" s="5"/>
      <c r="E14" s="9"/>
    </row>
    <row r="15" spans="1:6" s="4" customFormat="1" x14ac:dyDescent="0.25">
      <c r="B15" s="5"/>
      <c r="E15" s="9"/>
    </row>
    <row r="16" spans="1:6" s="4" customFormat="1" x14ac:dyDescent="0.25">
      <c r="B16" s="5"/>
      <c r="E16" s="9"/>
    </row>
    <row r="17" spans="2:5" s="4" customFormat="1" x14ac:dyDescent="0.25">
      <c r="B17" s="5"/>
      <c r="E17" s="9"/>
    </row>
    <row r="18" spans="2:5" s="4" customFormat="1" x14ac:dyDescent="0.25">
      <c r="B18" s="5"/>
      <c r="E18" s="9"/>
    </row>
    <row r="19" spans="2:5" s="4" customFormat="1" x14ac:dyDescent="0.25">
      <c r="B19" s="5"/>
      <c r="E19" s="9"/>
    </row>
    <row r="20" spans="2:5" s="4" customFormat="1" x14ac:dyDescent="0.25">
      <c r="B20" s="5"/>
      <c r="E20" s="9"/>
    </row>
    <row r="21" spans="2:5" s="4" customFormat="1" x14ac:dyDescent="0.25">
      <c r="B21" s="5"/>
      <c r="E21" s="9"/>
    </row>
    <row r="22" spans="2:5" s="4" customFormat="1" x14ac:dyDescent="0.25">
      <c r="B22" s="5"/>
      <c r="E22" s="9"/>
    </row>
    <row r="23" spans="2:5" s="4" customFormat="1" x14ac:dyDescent="0.25">
      <c r="B23" s="5"/>
      <c r="E23" s="9"/>
    </row>
    <row r="24" spans="2:5" s="4" customFormat="1" x14ac:dyDescent="0.25">
      <c r="B24" s="5"/>
      <c r="E24" s="9"/>
    </row>
    <row r="25" spans="2:5" s="4" customFormat="1" x14ac:dyDescent="0.25">
      <c r="B25" s="5"/>
      <c r="E25" s="9"/>
    </row>
    <row r="26" spans="2:5" s="4" customFormat="1" x14ac:dyDescent="0.25">
      <c r="B26" s="5"/>
      <c r="E26" s="9"/>
    </row>
    <row r="27" spans="2:5" s="4" customFormat="1" x14ac:dyDescent="0.25">
      <c r="B27" s="5"/>
      <c r="E27" s="9"/>
    </row>
    <row r="28" spans="2:5" s="4" customFormat="1" x14ac:dyDescent="0.25">
      <c r="B28" s="5"/>
      <c r="E28" s="9"/>
    </row>
    <row r="29" spans="2:5" s="4" customFormat="1" x14ac:dyDescent="0.25">
      <c r="B29" s="5"/>
      <c r="E29" s="9"/>
    </row>
    <row r="30" spans="2:5" s="4" customFormat="1" x14ac:dyDescent="0.25">
      <c r="B30" s="5"/>
      <c r="E30" s="9"/>
    </row>
    <row r="31" spans="2:5" s="4" customFormat="1" x14ac:dyDescent="0.25">
      <c r="B31" s="5"/>
      <c r="E31" s="9"/>
    </row>
    <row r="32" spans="2:5" s="4" customFormat="1" x14ac:dyDescent="0.25">
      <c r="B32" s="5"/>
      <c r="E32" s="9"/>
    </row>
    <row r="33" spans="2:5" s="4" customFormat="1" x14ac:dyDescent="0.25">
      <c r="B33" s="5"/>
      <c r="E33" s="9"/>
    </row>
    <row r="34" spans="2:5" s="4" customFormat="1" x14ac:dyDescent="0.25">
      <c r="B34" s="5"/>
      <c r="E34" s="9"/>
    </row>
    <row r="35" spans="2:5" s="4" customFormat="1" x14ac:dyDescent="0.25">
      <c r="B35" s="5"/>
      <c r="E35" s="9"/>
    </row>
  </sheetData>
  <customSheetViews>
    <customSheetView guid="{0F79DD5E-22E4-48D4-BCA5-47DC844E0803}" fitToPage="1">
      <selection activeCell="A3" sqref="A3:F5"/>
      <pageMargins left="0.25" right="0.25" top="0.75" bottom="0.75" header="0.3" footer="0.3"/>
      <printOptions gridLines="1"/>
      <pageSetup scale="79" orientation="landscape" r:id="rId1"/>
    </customSheetView>
    <customSheetView guid="{FFD156F6-4BD4-4BF1-A89B-3F6329F8D46F}" fitToPage="1">
      <selection activeCell="D5" sqref="D5"/>
      <pageMargins left="0.25" right="0.25" top="0.75" bottom="0.75" header="0.3" footer="0.3"/>
      <printOptions gridLines="1"/>
      <pageSetup scale="79" orientation="landscape" r:id="rId2"/>
    </customSheetView>
  </customSheetViews>
  <mergeCells count="1">
    <mergeCell ref="A1:F1"/>
  </mergeCells>
  <printOptions gridLines="1"/>
  <pageMargins left="0.25" right="0.25" top="0.75" bottom="0.75" header="0.3" footer="0.3"/>
  <pageSetup scale="79"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7C80"/>
    <pageSetUpPr fitToPage="1"/>
  </sheetPr>
  <dimension ref="A1:Y93"/>
  <sheetViews>
    <sheetView zoomScaleNormal="100" workbookViewId="0">
      <selection activeCell="F13" sqref="F13"/>
    </sheetView>
  </sheetViews>
  <sheetFormatPr defaultColWidth="8.85546875" defaultRowHeight="12.75" x14ac:dyDescent="0.2"/>
  <cols>
    <col min="1" max="1" width="17.7109375" style="243" customWidth="1"/>
    <col min="2" max="2" width="13.7109375" style="243" customWidth="1"/>
    <col min="3" max="3" width="16.42578125" style="243" bestFit="1" customWidth="1"/>
    <col min="4" max="4" width="10.85546875" style="243" bestFit="1" customWidth="1"/>
    <col min="5" max="5" width="13.28515625" style="243" customWidth="1"/>
    <col min="6" max="6" width="20.85546875" style="243" customWidth="1"/>
    <col min="7" max="7" width="31.140625" style="243" customWidth="1"/>
    <col min="8" max="8" width="15" style="243" bestFit="1" customWidth="1"/>
    <col min="9" max="9" width="44.42578125" style="243" customWidth="1"/>
    <col min="10" max="10" width="20.42578125" style="243" bestFit="1" customWidth="1"/>
    <col min="11" max="11" width="22.140625" style="243" customWidth="1"/>
    <col min="12" max="12" width="73.85546875" style="243" customWidth="1"/>
    <col min="13" max="13" width="21.28515625" style="243" customWidth="1"/>
    <col min="14" max="16" width="8.85546875" style="252"/>
    <col min="17" max="25" width="9.140625" style="252" customWidth="1"/>
    <col min="26" max="16384" width="8.85546875" style="243"/>
  </cols>
  <sheetData>
    <row r="1" spans="1:25" s="216" customFormat="1" ht="13.5" thickBot="1" x14ac:dyDescent="0.25">
      <c r="A1" s="244" t="s">
        <v>559</v>
      </c>
      <c r="B1" s="245"/>
      <c r="C1" s="246"/>
      <c r="D1" s="246"/>
      <c r="E1" s="246"/>
      <c r="F1" s="247"/>
      <c r="G1" s="247"/>
      <c r="H1" s="246"/>
      <c r="I1" s="247"/>
      <c r="J1" s="248"/>
      <c r="K1" s="240"/>
      <c r="L1" s="240"/>
      <c r="M1" s="240"/>
      <c r="N1" s="240"/>
      <c r="O1" s="240"/>
      <c r="P1" s="240"/>
      <c r="Q1" s="240"/>
      <c r="R1" s="240"/>
      <c r="S1" s="240"/>
      <c r="T1" s="240"/>
      <c r="U1" s="240"/>
      <c r="V1" s="240"/>
    </row>
    <row r="2" spans="1:25" ht="64.5" thickBot="1" x14ac:dyDescent="0.25">
      <c r="A2" s="249" t="s">
        <v>194</v>
      </c>
      <c r="B2" s="250" t="s">
        <v>68</v>
      </c>
      <c r="C2" s="249" t="s">
        <v>188</v>
      </c>
      <c r="D2" s="249" t="s">
        <v>88</v>
      </c>
      <c r="E2" s="249" t="s">
        <v>89</v>
      </c>
      <c r="F2" s="250" t="s">
        <v>57</v>
      </c>
      <c r="G2" s="250" t="s">
        <v>457</v>
      </c>
      <c r="H2" s="249" t="s">
        <v>193</v>
      </c>
      <c r="I2" s="250" t="s">
        <v>70</v>
      </c>
      <c r="J2" s="251" t="s">
        <v>175</v>
      </c>
      <c r="K2" s="252"/>
      <c r="L2" s="252"/>
      <c r="M2" s="252"/>
      <c r="W2" s="243"/>
      <c r="X2" s="243"/>
      <c r="Y2" s="243"/>
    </row>
    <row r="3" spans="1:25" ht="163.15" customHeight="1" x14ac:dyDescent="0.2">
      <c r="A3" s="223" t="s">
        <v>182</v>
      </c>
      <c r="B3" s="223" t="s">
        <v>467</v>
      </c>
      <c r="C3" s="220" t="s">
        <v>9</v>
      </c>
      <c r="D3" s="225" t="s">
        <v>231</v>
      </c>
      <c r="E3" s="225" t="s">
        <v>231</v>
      </c>
      <c r="F3" s="231" t="s">
        <v>230</v>
      </c>
      <c r="G3" s="231" t="s">
        <v>229</v>
      </c>
      <c r="H3" s="228" t="s">
        <v>9</v>
      </c>
      <c r="I3" s="233" t="s">
        <v>459</v>
      </c>
      <c r="J3" s="232">
        <v>0</v>
      </c>
      <c r="K3" s="252"/>
      <c r="L3" s="252"/>
      <c r="M3" s="252"/>
      <c r="W3" s="243"/>
      <c r="X3" s="243"/>
      <c r="Y3" s="243"/>
    </row>
    <row r="4" spans="1:25" x14ac:dyDescent="0.2">
      <c r="A4" s="252"/>
      <c r="B4" s="252"/>
      <c r="C4" s="252"/>
      <c r="D4" s="252"/>
      <c r="E4" s="252"/>
      <c r="F4" s="252"/>
      <c r="G4" s="252"/>
      <c r="H4" s="252"/>
      <c r="I4" s="252"/>
      <c r="J4" s="252"/>
      <c r="K4" s="252"/>
      <c r="L4" s="252"/>
      <c r="M4" s="252"/>
    </row>
    <row r="5" spans="1:25" x14ac:dyDescent="0.2">
      <c r="A5" s="252"/>
      <c r="B5" s="252"/>
      <c r="C5" s="252"/>
      <c r="D5" s="252"/>
      <c r="E5" s="252"/>
      <c r="F5" s="252"/>
      <c r="G5" s="252"/>
      <c r="H5" s="252"/>
      <c r="I5" s="252"/>
      <c r="J5" s="252"/>
      <c r="K5" s="252"/>
      <c r="L5" s="252"/>
      <c r="M5" s="252"/>
    </row>
    <row r="6" spans="1:25" x14ac:dyDescent="0.2">
      <c r="A6" s="241" t="s">
        <v>225</v>
      </c>
      <c r="B6" s="240"/>
      <c r="C6" s="240"/>
      <c r="D6" s="240"/>
      <c r="E6" s="240"/>
      <c r="F6" s="240"/>
      <c r="G6" s="240"/>
      <c r="H6" s="240"/>
      <c r="I6" s="240"/>
      <c r="J6" s="240"/>
      <c r="K6" s="252"/>
      <c r="L6" s="252"/>
      <c r="M6" s="252"/>
    </row>
    <row r="7" spans="1:25" x14ac:dyDescent="0.2">
      <c r="A7" s="241" t="s">
        <v>228</v>
      </c>
      <c r="B7" s="240"/>
      <c r="C7" s="240"/>
      <c r="D7" s="240"/>
      <c r="E7" s="240"/>
      <c r="F7" s="240"/>
      <c r="G7" s="240"/>
      <c r="H7" s="240"/>
      <c r="I7" s="240"/>
      <c r="J7" s="240"/>
      <c r="K7" s="252"/>
      <c r="L7" s="252"/>
      <c r="M7" s="252"/>
    </row>
    <row r="8" spans="1:25" x14ac:dyDescent="0.2">
      <c r="A8" s="253" t="s">
        <v>227</v>
      </c>
      <c r="B8" s="240"/>
      <c r="C8" s="240"/>
      <c r="D8" s="240"/>
      <c r="E8" s="240"/>
      <c r="F8" s="240"/>
      <c r="G8" s="240"/>
      <c r="H8" s="240"/>
      <c r="I8" s="240"/>
      <c r="J8" s="240"/>
      <c r="K8" s="252"/>
      <c r="L8" s="252"/>
      <c r="M8" s="252"/>
    </row>
    <row r="9" spans="1:25" x14ac:dyDescent="0.2">
      <c r="A9" s="253" t="s">
        <v>226</v>
      </c>
      <c r="B9" s="240"/>
      <c r="C9" s="240"/>
      <c r="D9" s="240"/>
      <c r="E9" s="240"/>
      <c r="F9" s="240"/>
      <c r="G9" s="240"/>
      <c r="H9" s="240"/>
      <c r="I9" s="240"/>
      <c r="J9" s="240"/>
      <c r="K9" s="252"/>
      <c r="L9" s="252"/>
      <c r="M9" s="252"/>
    </row>
    <row r="10" spans="1:25" x14ac:dyDescent="0.2">
      <c r="A10" s="253" t="s">
        <v>234</v>
      </c>
      <c r="B10" s="240"/>
      <c r="C10" s="240"/>
      <c r="D10" s="240"/>
      <c r="E10" s="240"/>
      <c r="F10" s="240"/>
      <c r="G10" s="240"/>
      <c r="H10" s="240"/>
      <c r="I10" s="240"/>
      <c r="J10" s="240"/>
      <c r="K10" s="252"/>
      <c r="L10" s="252"/>
      <c r="M10" s="252"/>
    </row>
    <row r="11" spans="1:25" x14ac:dyDescent="0.2">
      <c r="A11" s="253" t="s">
        <v>232</v>
      </c>
      <c r="B11" s="240"/>
      <c r="C11" s="240"/>
      <c r="D11" s="240"/>
      <c r="E11" s="240"/>
      <c r="F11" s="240"/>
      <c r="G11" s="240"/>
      <c r="H11" s="240"/>
      <c r="I11" s="240"/>
      <c r="J11" s="240"/>
      <c r="K11" s="252"/>
      <c r="L11" s="252"/>
      <c r="M11" s="252"/>
    </row>
    <row r="12" spans="1:25" x14ac:dyDescent="0.2">
      <c r="A12" s="253" t="s">
        <v>233</v>
      </c>
      <c r="B12" s="240"/>
      <c r="C12" s="240"/>
      <c r="D12" s="240"/>
      <c r="E12" s="240"/>
      <c r="F12" s="240"/>
      <c r="G12" s="240"/>
      <c r="H12" s="240"/>
      <c r="I12" s="240"/>
      <c r="J12" s="240"/>
      <c r="K12" s="252"/>
      <c r="L12" s="252"/>
      <c r="M12" s="252"/>
    </row>
    <row r="13" spans="1:25" x14ac:dyDescent="0.2">
      <c r="A13" s="240"/>
      <c r="B13" s="240"/>
      <c r="C13" s="240"/>
      <c r="D13" s="240"/>
      <c r="E13" s="240"/>
      <c r="F13" s="240"/>
      <c r="G13" s="240"/>
      <c r="H13" s="240"/>
      <c r="I13" s="240"/>
      <c r="J13" s="240"/>
      <c r="K13" s="252"/>
      <c r="L13" s="252"/>
      <c r="M13" s="252"/>
    </row>
    <row r="14" spans="1:25" x14ac:dyDescent="0.2">
      <c r="A14" s="240"/>
      <c r="B14" s="240"/>
      <c r="C14" s="240"/>
      <c r="D14" s="240"/>
      <c r="E14" s="240"/>
      <c r="F14" s="240"/>
      <c r="G14" s="240"/>
      <c r="H14" s="240"/>
      <c r="I14" s="240"/>
      <c r="J14" s="240"/>
      <c r="K14" s="252"/>
      <c r="L14" s="252"/>
      <c r="M14" s="252"/>
    </row>
    <row r="15" spans="1:25" x14ac:dyDescent="0.2">
      <c r="A15" s="240" t="s">
        <v>452</v>
      </c>
      <c r="B15" s="240"/>
      <c r="C15" s="240"/>
      <c r="D15" s="240"/>
      <c r="E15" s="240"/>
      <c r="F15" s="240"/>
      <c r="G15" s="240"/>
      <c r="H15" s="240"/>
      <c r="I15" s="240"/>
      <c r="J15" s="240"/>
      <c r="K15" s="252"/>
      <c r="L15" s="252"/>
      <c r="M15" s="252"/>
    </row>
    <row r="16" spans="1:25" x14ac:dyDescent="0.2">
      <c r="A16" s="252"/>
      <c r="B16" s="252"/>
      <c r="C16" s="252"/>
      <c r="D16" s="252"/>
      <c r="E16" s="252"/>
      <c r="F16" s="252"/>
      <c r="G16" s="252"/>
      <c r="H16" s="252"/>
      <c r="I16" s="252"/>
      <c r="J16" s="252"/>
      <c r="K16" s="252"/>
      <c r="L16" s="252"/>
      <c r="M16" s="252"/>
    </row>
    <row r="17" spans="1:13" x14ac:dyDescent="0.2">
      <c r="A17" s="254"/>
      <c r="B17" s="255"/>
      <c r="C17" s="255"/>
      <c r="D17" s="255"/>
      <c r="E17" s="255"/>
      <c r="F17" s="255"/>
      <c r="G17" s="255"/>
      <c r="H17" s="255"/>
      <c r="I17" s="255"/>
      <c r="J17" s="255"/>
      <c r="K17" s="255"/>
      <c r="L17" s="255"/>
      <c r="M17" s="252"/>
    </row>
    <row r="18" spans="1:13" x14ac:dyDescent="0.2">
      <c r="A18" s="252"/>
      <c r="B18" s="255"/>
      <c r="C18" s="255"/>
      <c r="D18" s="255"/>
      <c r="E18" s="255"/>
      <c r="F18" s="255"/>
      <c r="G18" s="255"/>
      <c r="H18" s="255"/>
      <c r="I18" s="255"/>
      <c r="J18" s="255"/>
      <c r="K18" s="255"/>
      <c r="L18" s="255"/>
      <c r="M18" s="252"/>
    </row>
    <row r="19" spans="1:13" x14ac:dyDescent="0.2">
      <c r="A19" s="256"/>
      <c r="B19" s="255"/>
      <c r="C19" s="255"/>
      <c r="D19" s="255"/>
      <c r="E19" s="255"/>
      <c r="F19" s="255"/>
      <c r="G19" s="255"/>
      <c r="H19" s="255"/>
      <c r="I19" s="255"/>
      <c r="J19" s="255"/>
      <c r="K19" s="255"/>
      <c r="L19" s="255"/>
      <c r="M19" s="252"/>
    </row>
    <row r="20" spans="1:13" s="252" customFormat="1" x14ac:dyDescent="0.2">
      <c r="A20" s="257" t="s">
        <v>276</v>
      </c>
      <c r="B20" s="544" t="s">
        <v>311</v>
      </c>
      <c r="C20" s="544"/>
      <c r="D20" s="544"/>
      <c r="E20" s="544"/>
      <c r="F20" s="544"/>
      <c r="G20" s="544"/>
      <c r="H20" s="544"/>
      <c r="I20" s="544"/>
      <c r="J20" s="544"/>
      <c r="K20" s="544"/>
      <c r="L20" s="544"/>
    </row>
    <row r="21" spans="1:13" s="252" customFormat="1" x14ac:dyDescent="0.2">
      <c r="B21" s="544"/>
      <c r="C21" s="544"/>
      <c r="D21" s="544"/>
      <c r="E21" s="544"/>
      <c r="F21" s="544"/>
      <c r="G21" s="544"/>
      <c r="H21" s="544"/>
      <c r="I21" s="544"/>
      <c r="J21" s="544"/>
      <c r="K21" s="544"/>
      <c r="L21" s="544"/>
    </row>
    <row r="22" spans="1:13" s="252" customFormat="1" x14ac:dyDescent="0.2">
      <c r="A22" s="256"/>
      <c r="B22" s="544"/>
      <c r="C22" s="544"/>
      <c r="D22" s="544"/>
      <c r="E22" s="544"/>
      <c r="F22" s="544"/>
      <c r="G22" s="544"/>
      <c r="H22" s="544"/>
      <c r="I22" s="544"/>
      <c r="J22" s="544"/>
      <c r="K22" s="544"/>
      <c r="L22" s="544"/>
    </row>
    <row r="23" spans="1:13" x14ac:dyDescent="0.2">
      <c r="A23" s="252"/>
      <c r="B23" s="252"/>
      <c r="C23" s="252"/>
      <c r="D23" s="252"/>
      <c r="E23" s="252"/>
      <c r="F23" s="252"/>
      <c r="G23" s="252"/>
      <c r="H23" s="252"/>
      <c r="I23" s="252"/>
      <c r="J23" s="252"/>
      <c r="K23" s="252"/>
      <c r="L23" s="252"/>
      <c r="M23" s="252"/>
    </row>
    <row r="24" spans="1:13" x14ac:dyDescent="0.2">
      <c r="A24" s="252"/>
      <c r="B24" s="252"/>
      <c r="C24" s="252"/>
      <c r="D24" s="252"/>
      <c r="E24" s="252"/>
      <c r="F24" s="252"/>
      <c r="G24" s="252"/>
      <c r="H24" s="252"/>
      <c r="I24" s="252"/>
      <c r="J24" s="252"/>
      <c r="K24" s="252"/>
      <c r="L24" s="252"/>
      <c r="M24" s="252"/>
    </row>
    <row r="25" spans="1:13" x14ac:dyDescent="0.2">
      <c r="A25" s="252"/>
      <c r="B25" s="252"/>
      <c r="C25" s="252"/>
      <c r="D25" s="252"/>
      <c r="E25" s="252"/>
      <c r="F25" s="252"/>
      <c r="G25" s="252"/>
      <c r="H25" s="252"/>
      <c r="I25" s="252"/>
      <c r="J25" s="252"/>
      <c r="K25" s="252"/>
      <c r="L25" s="252"/>
      <c r="M25" s="252"/>
    </row>
    <row r="26" spans="1:13" x14ac:dyDescent="0.2">
      <c r="A26" s="252"/>
      <c r="B26" s="252"/>
      <c r="C26" s="252"/>
      <c r="D26" s="252"/>
      <c r="E26" s="252"/>
      <c r="F26" s="252"/>
      <c r="G26" s="252"/>
      <c r="H26" s="252"/>
      <c r="I26" s="252"/>
      <c r="J26" s="252"/>
      <c r="K26" s="252"/>
      <c r="L26" s="252"/>
      <c r="M26" s="252"/>
    </row>
    <row r="27" spans="1:13" x14ac:dyDescent="0.2">
      <c r="A27" s="252"/>
      <c r="B27" s="252"/>
      <c r="C27" s="252"/>
      <c r="D27" s="252"/>
      <c r="E27" s="252"/>
      <c r="F27" s="252"/>
      <c r="G27" s="252"/>
      <c r="H27" s="252"/>
      <c r="I27" s="252"/>
      <c r="J27" s="252"/>
      <c r="K27" s="252"/>
      <c r="L27" s="252"/>
      <c r="M27" s="252"/>
    </row>
    <row r="28" spans="1:13" x14ac:dyDescent="0.2">
      <c r="A28" s="252"/>
      <c r="B28" s="252"/>
      <c r="C28" s="252"/>
      <c r="D28" s="252"/>
      <c r="E28" s="252"/>
      <c r="F28" s="252"/>
      <c r="G28" s="252"/>
      <c r="H28" s="252"/>
      <c r="I28" s="252"/>
      <c r="J28" s="252"/>
      <c r="K28" s="252"/>
      <c r="L28" s="252"/>
      <c r="M28" s="252"/>
    </row>
    <row r="29" spans="1:13" x14ac:dyDescent="0.2">
      <c r="A29" s="252"/>
      <c r="B29" s="252"/>
      <c r="C29" s="252"/>
      <c r="D29" s="252"/>
      <c r="E29" s="252"/>
      <c r="F29" s="252"/>
      <c r="G29" s="252"/>
      <c r="H29" s="252"/>
      <c r="I29" s="252"/>
      <c r="J29" s="252"/>
      <c r="K29" s="252"/>
      <c r="L29" s="252"/>
      <c r="M29" s="252"/>
    </row>
    <row r="30" spans="1:13" s="252" customFormat="1" x14ac:dyDescent="0.2"/>
    <row r="31" spans="1:13" s="252" customFormat="1" x14ac:dyDescent="0.2"/>
    <row r="32" spans="1:13" s="252" customFormat="1" x14ac:dyDescent="0.2"/>
    <row r="33" s="252" customFormat="1" x14ac:dyDescent="0.2"/>
    <row r="34" s="252" customFormat="1" x14ac:dyDescent="0.2"/>
    <row r="35" s="252" customFormat="1" x14ac:dyDescent="0.2"/>
    <row r="36" s="252" customFormat="1" x14ac:dyDescent="0.2"/>
    <row r="37" s="252" customFormat="1" x14ac:dyDescent="0.2"/>
    <row r="38" s="252" customFormat="1" x14ac:dyDescent="0.2"/>
    <row r="39" s="252" customFormat="1" x14ac:dyDescent="0.2"/>
    <row r="40" s="252" customFormat="1" x14ac:dyDescent="0.2"/>
    <row r="41" s="252" customFormat="1" x14ac:dyDescent="0.2"/>
    <row r="42" s="252" customFormat="1" x14ac:dyDescent="0.2"/>
    <row r="43" s="252" customFormat="1" x14ac:dyDescent="0.2"/>
    <row r="44" s="252" customFormat="1" x14ac:dyDescent="0.2"/>
    <row r="45" s="252" customFormat="1" x14ac:dyDescent="0.2"/>
    <row r="46" s="252" customFormat="1" x14ac:dyDescent="0.2"/>
    <row r="47" s="252" customFormat="1" x14ac:dyDescent="0.2"/>
    <row r="48" s="252" customFormat="1" x14ac:dyDescent="0.2"/>
    <row r="49" s="252" customFormat="1" x14ac:dyDescent="0.2"/>
    <row r="50" s="252" customFormat="1" x14ac:dyDescent="0.2"/>
    <row r="51" s="252" customFormat="1" x14ac:dyDescent="0.2"/>
    <row r="52" s="252" customFormat="1" x14ac:dyDescent="0.2"/>
    <row r="53" s="252" customFormat="1" x14ac:dyDescent="0.2"/>
    <row r="54" s="252" customFormat="1" x14ac:dyDescent="0.2"/>
    <row r="55" s="252" customFormat="1" x14ac:dyDescent="0.2"/>
    <row r="56" s="252" customFormat="1" x14ac:dyDescent="0.2"/>
    <row r="57" s="252" customFormat="1" x14ac:dyDescent="0.2"/>
    <row r="58" s="252" customFormat="1" x14ac:dyDescent="0.2"/>
    <row r="59" s="252" customFormat="1" x14ac:dyDescent="0.2"/>
    <row r="60" s="252" customFormat="1" x14ac:dyDescent="0.2"/>
    <row r="61" s="252" customFormat="1" x14ac:dyDescent="0.2"/>
    <row r="62" s="252" customFormat="1" x14ac:dyDescent="0.2"/>
    <row r="63" s="252" customFormat="1" x14ac:dyDescent="0.2"/>
    <row r="64" s="252" customFormat="1" x14ac:dyDescent="0.2"/>
    <row r="65" s="252" customFormat="1" x14ac:dyDescent="0.2"/>
    <row r="66" s="252" customFormat="1" x14ac:dyDescent="0.2"/>
    <row r="67" s="252" customFormat="1" x14ac:dyDescent="0.2"/>
    <row r="68" s="252" customFormat="1" x14ac:dyDescent="0.2"/>
    <row r="69" s="252" customFormat="1" x14ac:dyDescent="0.2"/>
    <row r="70" s="252" customFormat="1" x14ac:dyDescent="0.2"/>
    <row r="71" s="252" customFormat="1" x14ac:dyDescent="0.2"/>
    <row r="72" s="252" customFormat="1" x14ac:dyDescent="0.2"/>
    <row r="73" s="252" customFormat="1" x14ac:dyDescent="0.2"/>
    <row r="74" s="252" customFormat="1" x14ac:dyDescent="0.2"/>
    <row r="75" s="252" customFormat="1" x14ac:dyDescent="0.2"/>
    <row r="76" s="252" customFormat="1" x14ac:dyDescent="0.2"/>
    <row r="77" s="252" customFormat="1" x14ac:dyDescent="0.2"/>
    <row r="78" s="252" customFormat="1" x14ac:dyDescent="0.2"/>
    <row r="79" s="252" customFormat="1" x14ac:dyDescent="0.2"/>
    <row r="80" s="252" customFormat="1" x14ac:dyDescent="0.2"/>
    <row r="81" s="252" customFormat="1" x14ac:dyDescent="0.2"/>
    <row r="82" s="252" customFormat="1" x14ac:dyDescent="0.2"/>
    <row r="83" s="252" customFormat="1" x14ac:dyDescent="0.2"/>
    <row r="84" s="252" customFormat="1" x14ac:dyDescent="0.2"/>
    <row r="85" s="252" customFormat="1" x14ac:dyDescent="0.2"/>
    <row r="86" s="252" customFormat="1" x14ac:dyDescent="0.2"/>
    <row r="87" s="252" customFormat="1" x14ac:dyDescent="0.2"/>
    <row r="88" s="252" customFormat="1" x14ac:dyDescent="0.2"/>
    <row r="89" s="252" customFormat="1" x14ac:dyDescent="0.2"/>
    <row r="90" s="252" customFormat="1" x14ac:dyDescent="0.2"/>
    <row r="91" s="252" customFormat="1" x14ac:dyDescent="0.2"/>
    <row r="92" s="252" customFormat="1" x14ac:dyDescent="0.2"/>
    <row r="93" s="252" customFormat="1" x14ac:dyDescent="0.2"/>
  </sheetData>
  <customSheetViews>
    <customSheetView guid="{0F79DD5E-22E4-48D4-BCA5-47DC844E0803}" scale="60" hiddenColumns="1">
      <selection activeCell="A5" sqref="A5:J14"/>
      <pageMargins left="0.7" right="0.7" top="0.75" bottom="0.75" header="0.3" footer="0.3"/>
      <pageSetup orientation="portrait" r:id="rId1"/>
    </customSheetView>
  </customSheetViews>
  <mergeCells count="1">
    <mergeCell ref="B20:L22"/>
  </mergeCells>
  <pageMargins left="0.7" right="0.7" top="0.75" bottom="0.75" header="0.3" footer="0.3"/>
  <pageSetup scale="37"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F59"/>
  <sheetViews>
    <sheetView zoomScale="60" zoomScaleNormal="60" workbookViewId="0">
      <selection activeCell="B20" sqref="B20:L21"/>
    </sheetView>
  </sheetViews>
  <sheetFormatPr defaultRowHeight="15" x14ac:dyDescent="0.25"/>
  <cols>
    <col min="1" max="1" width="32.7109375" customWidth="1"/>
    <col min="2" max="2" width="14.7109375" customWidth="1"/>
    <col min="3" max="3" width="22.42578125" customWidth="1"/>
    <col min="4" max="4" width="9.7109375" customWidth="1"/>
    <col min="5" max="5" width="12.140625" hidden="1" customWidth="1"/>
    <col min="6" max="6" width="14" customWidth="1"/>
    <col min="7" max="7" width="17.140625" customWidth="1"/>
    <col min="8" max="8" width="35.28515625" customWidth="1"/>
    <col min="9" max="9" width="38.42578125" customWidth="1"/>
    <col min="10" max="10" width="44.28515625" customWidth="1"/>
    <col min="11" max="11" width="22.140625" customWidth="1"/>
    <col min="12" max="12" width="73.140625" customWidth="1"/>
    <col min="13" max="13" width="21.28515625" customWidth="1"/>
    <col min="14" max="14" width="9.140625" style="129" customWidth="1"/>
    <col min="15" max="32" width="9.140625" style="129"/>
  </cols>
  <sheetData>
    <row r="1" spans="1:32" s="56" customFormat="1" ht="19.5" thickBot="1" x14ac:dyDescent="0.35">
      <c r="A1" s="127" t="s">
        <v>305</v>
      </c>
      <c r="B1" s="128"/>
      <c r="C1" s="126"/>
      <c r="D1" s="126"/>
      <c r="E1" s="126"/>
      <c r="F1" s="126"/>
      <c r="G1" s="126"/>
      <c r="H1" s="125"/>
      <c r="I1" s="125"/>
      <c r="J1" s="126"/>
      <c r="K1" s="126"/>
      <c r="L1" s="125"/>
      <c r="M1" s="126"/>
      <c r="N1" s="153"/>
      <c r="O1" s="58"/>
      <c r="P1" s="58"/>
      <c r="Q1" s="58"/>
      <c r="R1" s="58"/>
      <c r="S1" s="58"/>
      <c r="T1" s="58"/>
      <c r="U1" s="58"/>
      <c r="V1" s="58"/>
      <c r="W1" s="58"/>
      <c r="X1" s="58"/>
      <c r="Y1" s="58"/>
      <c r="Z1" s="58"/>
      <c r="AA1" s="58"/>
      <c r="AB1" s="58"/>
      <c r="AC1" s="58"/>
      <c r="AD1" s="58"/>
      <c r="AE1" s="58"/>
      <c r="AF1" s="58"/>
    </row>
    <row r="2" spans="1:32" ht="122.45" customHeight="1" thickBot="1" x14ac:dyDescent="0.3">
      <c r="A2" s="79" t="s">
        <v>194</v>
      </c>
      <c r="B2" s="79" t="s">
        <v>68</v>
      </c>
      <c r="C2" s="123" t="s">
        <v>188</v>
      </c>
      <c r="D2" s="123" t="s">
        <v>116</v>
      </c>
      <c r="E2" s="123" t="s">
        <v>117</v>
      </c>
      <c r="F2" s="123" t="s">
        <v>88</v>
      </c>
      <c r="G2" s="123" t="s">
        <v>89</v>
      </c>
      <c r="H2" s="122" t="s">
        <v>57</v>
      </c>
      <c r="I2" s="122" t="s">
        <v>202</v>
      </c>
      <c r="J2" s="123" t="s">
        <v>132</v>
      </c>
      <c r="K2" s="123" t="s">
        <v>193</v>
      </c>
      <c r="L2" s="122" t="s">
        <v>70</v>
      </c>
      <c r="M2" s="124" t="s">
        <v>175</v>
      </c>
    </row>
    <row r="3" spans="1:32" ht="78" customHeight="1" x14ac:dyDescent="0.25">
      <c r="A3" s="120" t="s">
        <v>306</v>
      </c>
      <c r="B3" s="63" t="s">
        <v>92</v>
      </c>
      <c r="C3" s="62" t="s">
        <v>95</v>
      </c>
      <c r="D3" s="63" t="s">
        <v>118</v>
      </c>
      <c r="E3" s="107" t="s">
        <v>119</v>
      </c>
      <c r="F3" s="64">
        <v>42217</v>
      </c>
      <c r="G3" s="64" t="s">
        <v>49</v>
      </c>
      <c r="H3" s="76" t="s">
        <v>237</v>
      </c>
      <c r="I3" s="63" t="s">
        <v>9</v>
      </c>
      <c r="J3" s="61" t="s">
        <v>236</v>
      </c>
      <c r="K3" s="72" t="s">
        <v>9</v>
      </c>
      <c r="L3" s="118" t="s">
        <v>235</v>
      </c>
      <c r="M3" s="76">
        <f>M10</f>
        <v>565721.44000000006</v>
      </c>
    </row>
    <row r="4" spans="1:32" s="129" customFormat="1" ht="18.600000000000001" customHeight="1" x14ac:dyDescent="0.25"/>
    <row r="5" spans="1:32" s="129" customFormat="1" ht="20.45" customHeight="1" x14ac:dyDescent="0.25"/>
    <row r="6" spans="1:32" s="132" customFormat="1" ht="20.25" x14ac:dyDescent="0.3">
      <c r="A6" s="131"/>
      <c r="I6" s="172" t="s">
        <v>302</v>
      </c>
      <c r="J6" s="173" t="s">
        <v>303</v>
      </c>
      <c r="K6" s="173" t="s">
        <v>301</v>
      </c>
      <c r="L6" s="173" t="s">
        <v>307</v>
      </c>
      <c r="M6" s="174" t="s">
        <v>11</v>
      </c>
    </row>
    <row r="7" spans="1:32" s="132" customFormat="1" ht="23.45" customHeight="1" x14ac:dyDescent="0.3">
      <c r="I7" s="191">
        <v>6142</v>
      </c>
      <c r="J7" s="132" t="s">
        <v>308</v>
      </c>
      <c r="K7" s="183">
        <v>42331</v>
      </c>
      <c r="L7" s="132">
        <v>26099</v>
      </c>
      <c r="M7" s="189">
        <v>108722.09</v>
      </c>
    </row>
    <row r="8" spans="1:32" s="132" customFormat="1" ht="23.45" customHeight="1" x14ac:dyDescent="0.3">
      <c r="I8" s="191">
        <v>6142</v>
      </c>
      <c r="J8" s="132" t="s">
        <v>308</v>
      </c>
      <c r="K8" s="183">
        <v>42331</v>
      </c>
      <c r="L8" s="132">
        <v>26099</v>
      </c>
      <c r="M8" s="189">
        <v>390828.44</v>
      </c>
    </row>
    <row r="9" spans="1:32" s="132" customFormat="1" ht="23.45" customHeight="1" x14ac:dyDescent="0.3">
      <c r="I9" s="192">
        <v>6142</v>
      </c>
      <c r="J9" s="156" t="s">
        <v>308</v>
      </c>
      <c r="K9" s="193">
        <v>41939</v>
      </c>
      <c r="L9" s="156">
        <v>20686</v>
      </c>
      <c r="M9" s="194">
        <v>66170.91</v>
      </c>
    </row>
    <row r="10" spans="1:32" s="132" customFormat="1" ht="23.45" customHeight="1" x14ac:dyDescent="0.3">
      <c r="I10" s="190"/>
      <c r="J10" s="156"/>
      <c r="K10" s="156"/>
      <c r="L10" s="195" t="s">
        <v>247</v>
      </c>
      <c r="M10" s="196">
        <f>SUM(M7:M9)</f>
        <v>565721.44000000006</v>
      </c>
    </row>
    <row r="11" spans="1:32" s="132" customFormat="1" ht="23.45" customHeight="1" x14ac:dyDescent="0.3"/>
    <row r="12" spans="1:32" s="132" customFormat="1" ht="23.45" customHeight="1" x14ac:dyDescent="0.3"/>
    <row r="13" spans="1:32" s="132" customFormat="1" ht="23.45" customHeight="1" x14ac:dyDescent="0.3"/>
    <row r="14" spans="1:32" s="132" customFormat="1" ht="23.45" customHeight="1" x14ac:dyDescent="0.3"/>
    <row r="15" spans="1:32" s="132" customFormat="1" ht="23.45" customHeight="1" x14ac:dyDescent="0.3"/>
    <row r="16" spans="1:32" s="132" customFormat="1" ht="23.45" customHeight="1" x14ac:dyDescent="0.3">
      <c r="A16" s="143"/>
    </row>
    <row r="17" spans="1:12" s="132" customFormat="1" ht="23.45" customHeight="1" x14ac:dyDescent="0.3"/>
    <row r="18" spans="1:12" s="132" customFormat="1" ht="23.45" customHeight="1" x14ac:dyDescent="0.3"/>
    <row r="19" spans="1:12" s="132" customFormat="1" ht="23.45" customHeight="1" x14ac:dyDescent="0.3"/>
    <row r="20" spans="1:12" s="132" customFormat="1" ht="23.45" customHeight="1" x14ac:dyDescent="0.3">
      <c r="B20" s="548"/>
      <c r="C20" s="548"/>
      <c r="D20" s="548"/>
      <c r="E20" s="548"/>
      <c r="F20" s="548"/>
      <c r="G20" s="548"/>
      <c r="H20" s="548"/>
      <c r="I20" s="548"/>
      <c r="J20" s="548"/>
      <c r="K20" s="548"/>
      <c r="L20" s="548"/>
    </row>
    <row r="21" spans="1:12" s="132" customFormat="1" ht="23.45" customHeight="1" x14ac:dyDescent="0.3">
      <c r="A21" s="143"/>
      <c r="B21" s="548"/>
      <c r="C21" s="548"/>
      <c r="D21" s="548"/>
      <c r="E21" s="548"/>
      <c r="F21" s="548"/>
      <c r="G21" s="548"/>
      <c r="H21" s="548"/>
      <c r="I21" s="548"/>
      <c r="J21" s="548"/>
      <c r="K21" s="548"/>
      <c r="L21" s="548"/>
    </row>
    <row r="22" spans="1:12" s="132" customFormat="1" ht="23.45" customHeight="1" x14ac:dyDescent="0.3"/>
    <row r="23" spans="1:12" s="132" customFormat="1" ht="23.45" customHeight="1" x14ac:dyDescent="0.3"/>
    <row r="24" spans="1:12" s="132" customFormat="1" ht="23.45" customHeight="1" x14ac:dyDescent="0.3"/>
    <row r="25" spans="1:12" s="132" customFormat="1" ht="23.45" customHeight="1" x14ac:dyDescent="0.3"/>
    <row r="26" spans="1:12" s="129" customFormat="1" ht="23.45" customHeight="1" x14ac:dyDescent="0.3">
      <c r="L26" s="132"/>
    </row>
    <row r="27" spans="1:12" s="129" customFormat="1" ht="23.45" customHeight="1" x14ac:dyDescent="0.3">
      <c r="L27" s="132"/>
    </row>
    <row r="28" spans="1:12" s="129" customFormat="1" ht="23.45" customHeight="1" x14ac:dyDescent="0.25"/>
    <row r="29" spans="1:12" s="129" customFormat="1" x14ac:dyDescent="0.25"/>
    <row r="30" spans="1:12" s="129" customFormat="1" x14ac:dyDescent="0.25"/>
    <row r="31" spans="1:12" s="129" customFormat="1" x14ac:dyDescent="0.25"/>
    <row r="32" spans="1:12" s="129" customFormat="1" x14ac:dyDescent="0.25"/>
    <row r="33" spans="1:13" s="129" customFormat="1" x14ac:dyDescent="0.25"/>
    <row r="34" spans="1:13" s="129" customFormat="1" x14ac:dyDescent="0.25"/>
    <row r="35" spans="1:13" s="129" customFormat="1" x14ac:dyDescent="0.25"/>
    <row r="36" spans="1:13" s="129" customFormat="1" x14ac:dyDescent="0.25"/>
    <row r="37" spans="1:13" s="129" customFormat="1" x14ac:dyDescent="0.25"/>
    <row r="38" spans="1:13" s="129" customFormat="1" x14ac:dyDescent="0.25"/>
    <row r="39" spans="1:13" s="129" customFormat="1" x14ac:dyDescent="0.25"/>
    <row r="40" spans="1:13" x14ac:dyDescent="0.25">
      <c r="A40" s="129"/>
      <c r="B40" s="129"/>
      <c r="C40" s="129"/>
      <c r="D40" s="129"/>
      <c r="E40" s="129"/>
      <c r="F40" s="129"/>
      <c r="G40" s="129"/>
      <c r="H40" s="129"/>
      <c r="I40" s="129"/>
      <c r="J40" s="129"/>
      <c r="K40" s="129"/>
      <c r="L40" s="129"/>
      <c r="M40" s="129"/>
    </row>
    <row r="41" spans="1:13" x14ac:dyDescent="0.25">
      <c r="A41" s="129"/>
      <c r="B41" s="129"/>
      <c r="C41" s="129"/>
      <c r="D41" s="129"/>
      <c r="E41" s="129"/>
      <c r="F41" s="129"/>
      <c r="G41" s="129"/>
      <c r="H41" s="129"/>
      <c r="I41" s="129"/>
      <c r="J41" s="129"/>
      <c r="K41" s="129"/>
      <c r="L41" s="129"/>
      <c r="M41" s="129"/>
    </row>
    <row r="42" spans="1:13" x14ac:dyDescent="0.25">
      <c r="A42" s="129"/>
      <c r="B42" s="129"/>
      <c r="C42" s="129"/>
      <c r="D42" s="129"/>
      <c r="E42" s="129"/>
      <c r="F42" s="129"/>
      <c r="G42" s="129"/>
      <c r="H42" s="129"/>
      <c r="I42" s="129"/>
      <c r="J42" s="129"/>
      <c r="K42" s="129"/>
      <c r="L42" s="129"/>
      <c r="M42" s="129"/>
    </row>
    <row r="43" spans="1:13" x14ac:dyDescent="0.25">
      <c r="A43" s="129"/>
      <c r="B43" s="129"/>
      <c r="C43" s="129"/>
      <c r="D43" s="129"/>
      <c r="E43" s="129"/>
      <c r="F43" s="129"/>
      <c r="G43" s="129"/>
      <c r="H43" s="129"/>
      <c r="I43" s="129"/>
      <c r="J43" s="129"/>
      <c r="K43" s="129"/>
      <c r="L43" s="129"/>
      <c r="M43" s="129"/>
    </row>
    <row r="44" spans="1:13" x14ac:dyDescent="0.25">
      <c r="A44" s="129"/>
      <c r="B44" s="129"/>
      <c r="C44" s="129"/>
      <c r="D44" s="129"/>
      <c r="E44" s="129"/>
      <c r="F44" s="129"/>
      <c r="G44" s="129"/>
      <c r="H44" s="129"/>
      <c r="I44" s="129"/>
      <c r="J44" s="129"/>
      <c r="K44" s="129"/>
      <c r="L44" s="129"/>
      <c r="M44" s="129"/>
    </row>
    <row r="45" spans="1:13" x14ac:dyDescent="0.25">
      <c r="A45" s="129"/>
      <c r="B45" s="129"/>
      <c r="C45" s="129"/>
      <c r="D45" s="129"/>
      <c r="E45" s="129"/>
      <c r="F45" s="129"/>
      <c r="G45" s="129"/>
      <c r="H45" s="129"/>
      <c r="I45" s="129"/>
      <c r="J45" s="129"/>
      <c r="K45" s="129"/>
      <c r="L45" s="129"/>
      <c r="M45" s="129"/>
    </row>
    <row r="46" spans="1:13" x14ac:dyDescent="0.25">
      <c r="A46" s="129"/>
      <c r="B46" s="129"/>
      <c r="C46" s="129"/>
      <c r="D46" s="129"/>
      <c r="E46" s="129"/>
      <c r="F46" s="129"/>
      <c r="G46" s="129"/>
      <c r="H46" s="129"/>
      <c r="I46" s="129"/>
      <c r="J46" s="129"/>
      <c r="K46" s="129"/>
      <c r="L46" s="129"/>
      <c r="M46" s="129"/>
    </row>
    <row r="47" spans="1:13" x14ac:dyDescent="0.25">
      <c r="A47" s="129"/>
      <c r="B47" s="129"/>
      <c r="C47" s="129"/>
      <c r="D47" s="129"/>
      <c r="E47" s="129"/>
      <c r="F47" s="129"/>
      <c r="G47" s="129"/>
      <c r="H47" s="129"/>
      <c r="I47" s="129"/>
      <c r="J47" s="129"/>
      <c r="K47" s="129"/>
      <c r="L47" s="129"/>
      <c r="M47" s="129"/>
    </row>
    <row r="48" spans="1:13" x14ac:dyDescent="0.25">
      <c r="A48" s="129"/>
      <c r="B48" s="129"/>
      <c r="C48" s="129"/>
      <c r="D48" s="129"/>
      <c r="E48" s="129"/>
      <c r="F48" s="129"/>
      <c r="G48" s="129"/>
      <c r="H48" s="129"/>
      <c r="I48" s="129"/>
      <c r="J48" s="129"/>
      <c r="K48" s="129"/>
      <c r="L48" s="129"/>
      <c r="M48" s="129"/>
    </row>
    <row r="49" spans="1:13" x14ac:dyDescent="0.25">
      <c r="A49" s="129"/>
      <c r="B49" s="129"/>
      <c r="C49" s="129"/>
      <c r="D49" s="129"/>
      <c r="E49" s="129"/>
      <c r="F49" s="129"/>
      <c r="G49" s="129"/>
      <c r="H49" s="129"/>
      <c r="I49" s="129"/>
      <c r="J49" s="129"/>
      <c r="K49" s="129"/>
      <c r="L49" s="129"/>
      <c r="M49" s="129"/>
    </row>
    <row r="50" spans="1:13" x14ac:dyDescent="0.25">
      <c r="A50" s="129"/>
      <c r="B50" s="129"/>
      <c r="C50" s="129"/>
      <c r="D50" s="129"/>
      <c r="E50" s="129"/>
      <c r="F50" s="129"/>
      <c r="G50" s="129"/>
      <c r="H50" s="129"/>
      <c r="I50" s="129"/>
      <c r="J50" s="129"/>
      <c r="K50" s="129"/>
      <c r="L50" s="129"/>
      <c r="M50" s="129"/>
    </row>
    <row r="51" spans="1:13" x14ac:dyDescent="0.25">
      <c r="A51" s="129"/>
      <c r="B51" s="129"/>
      <c r="C51" s="129"/>
      <c r="D51" s="129"/>
      <c r="E51" s="129"/>
      <c r="F51" s="129"/>
      <c r="G51" s="129"/>
      <c r="H51" s="129"/>
      <c r="I51" s="129"/>
      <c r="J51" s="129"/>
      <c r="K51" s="129"/>
      <c r="L51" s="129"/>
      <c r="M51" s="129"/>
    </row>
    <row r="52" spans="1:13" x14ac:dyDescent="0.25">
      <c r="A52" s="129"/>
      <c r="B52" s="129"/>
      <c r="C52" s="129"/>
      <c r="D52" s="129"/>
      <c r="E52" s="129"/>
      <c r="F52" s="129"/>
      <c r="G52" s="129"/>
      <c r="H52" s="129"/>
      <c r="I52" s="129"/>
      <c r="J52" s="129"/>
      <c r="K52" s="129"/>
      <c r="L52" s="129"/>
      <c r="M52" s="129"/>
    </row>
    <row r="53" spans="1:13" x14ac:dyDescent="0.25">
      <c r="A53" s="129"/>
      <c r="B53" s="129"/>
      <c r="C53" s="129"/>
      <c r="D53" s="129"/>
      <c r="E53" s="129"/>
      <c r="F53" s="129"/>
      <c r="G53" s="129"/>
      <c r="H53" s="129"/>
      <c r="I53" s="129"/>
      <c r="J53" s="129"/>
      <c r="K53" s="129"/>
      <c r="L53" s="129"/>
      <c r="M53" s="129"/>
    </row>
    <row r="54" spans="1:13" x14ac:dyDescent="0.25">
      <c r="A54" s="129"/>
      <c r="B54" s="129"/>
      <c r="C54" s="129"/>
      <c r="D54" s="129"/>
      <c r="E54" s="129"/>
      <c r="F54" s="129"/>
      <c r="G54" s="129"/>
      <c r="H54" s="129"/>
      <c r="I54" s="129"/>
      <c r="J54" s="129"/>
      <c r="K54" s="129"/>
      <c r="L54" s="129"/>
      <c r="M54" s="129"/>
    </row>
    <row r="55" spans="1:13" x14ac:dyDescent="0.25">
      <c r="A55" s="129"/>
      <c r="B55" s="129"/>
      <c r="C55" s="129"/>
      <c r="D55" s="129"/>
      <c r="E55" s="129"/>
      <c r="F55" s="129"/>
      <c r="G55" s="129"/>
      <c r="H55" s="129"/>
      <c r="I55" s="129"/>
      <c r="J55" s="129"/>
      <c r="K55" s="129"/>
      <c r="L55" s="129"/>
      <c r="M55" s="129"/>
    </row>
    <row r="56" spans="1:13" x14ac:dyDescent="0.25">
      <c r="A56" s="129"/>
      <c r="B56" s="129"/>
      <c r="C56" s="129"/>
      <c r="D56" s="129"/>
      <c r="E56" s="129"/>
      <c r="F56" s="129"/>
      <c r="G56" s="129"/>
      <c r="H56" s="129"/>
      <c r="I56" s="129"/>
      <c r="J56" s="129"/>
      <c r="K56" s="129"/>
      <c r="L56" s="129"/>
      <c r="M56" s="129"/>
    </row>
    <row r="57" spans="1:13" x14ac:dyDescent="0.25">
      <c r="A57" s="129"/>
      <c r="B57" s="129"/>
      <c r="C57" s="129"/>
      <c r="D57" s="129"/>
      <c r="E57" s="129"/>
      <c r="F57" s="129"/>
      <c r="G57" s="129"/>
      <c r="H57" s="129"/>
      <c r="I57" s="129"/>
      <c r="J57" s="129"/>
      <c r="K57" s="129"/>
      <c r="L57" s="129"/>
      <c r="M57" s="129"/>
    </row>
    <row r="58" spans="1:13" x14ac:dyDescent="0.25">
      <c r="A58" s="129"/>
      <c r="B58" s="129"/>
      <c r="C58" s="129"/>
      <c r="D58" s="129"/>
      <c r="E58" s="129"/>
      <c r="F58" s="129"/>
      <c r="G58" s="129"/>
      <c r="H58" s="129"/>
      <c r="I58" s="129"/>
      <c r="J58" s="129"/>
      <c r="K58" s="129"/>
      <c r="L58" s="129"/>
      <c r="M58" s="129"/>
    </row>
    <row r="59" spans="1:13" x14ac:dyDescent="0.25">
      <c r="A59" s="129"/>
      <c r="B59" s="129"/>
      <c r="C59" s="129"/>
      <c r="D59" s="129"/>
      <c r="E59" s="129"/>
      <c r="F59" s="129"/>
      <c r="G59" s="129"/>
      <c r="H59" s="129"/>
      <c r="I59" s="129"/>
      <c r="J59" s="129"/>
      <c r="K59" s="129"/>
      <c r="L59" s="129"/>
      <c r="M59" s="129"/>
    </row>
  </sheetData>
  <customSheetViews>
    <customSheetView guid="{0F79DD5E-22E4-48D4-BCA5-47DC844E0803}" scale="60" hiddenColumns="1">
      <selection activeCell="I7" sqref="I7"/>
      <pageMargins left="0.7" right="0.7" top="0.75" bottom="0.75" header="0.3" footer="0.3"/>
    </customSheetView>
  </customSheetViews>
  <mergeCells count="1">
    <mergeCell ref="B20:L21"/>
  </mergeCells>
  <pageMargins left="0.7" right="0.7" top="0.75" bottom="0.75" header="0.3" footer="0.3"/>
  <pageSetup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27</vt:i4>
      </vt:variant>
    </vt:vector>
  </HeadingPairs>
  <TitlesOfParts>
    <vt:vector size="78" baseType="lpstr">
      <vt:lpstr>Unused 3</vt:lpstr>
      <vt:lpstr>Manner Plastics</vt:lpstr>
      <vt:lpstr>Tourchmark</vt:lpstr>
      <vt:lpstr>Wistron</vt:lpstr>
      <vt:lpstr>Traxxas</vt:lpstr>
      <vt:lpstr>VCIM Grants</vt:lpstr>
      <vt:lpstr>VCIM</vt:lpstr>
      <vt:lpstr>Ambridge</vt:lpstr>
      <vt:lpstr>Seven Stacy</vt:lpstr>
      <vt:lpstr>Wincoo</vt:lpstr>
      <vt:lpstr>Winco</vt:lpstr>
      <vt:lpstr>Columbus-Playful</vt:lpstr>
      <vt:lpstr>Unused-Costco</vt:lpstr>
      <vt:lpstr>Barclays</vt:lpstr>
      <vt:lpstr>Encore Wire</vt:lpstr>
      <vt:lpstr>Unused</vt:lpstr>
      <vt:lpstr>Hisun</vt:lpstr>
      <vt:lpstr>On Point</vt:lpstr>
      <vt:lpstr>HUB Partners</vt:lpstr>
      <vt:lpstr>Statlab</vt:lpstr>
      <vt:lpstr>UPS</vt:lpstr>
      <vt:lpstr>Lincoln</vt:lpstr>
      <vt:lpstr>Winco Sales &amp; Use</vt:lpstr>
      <vt:lpstr>Wistron-Tax Reimbursement</vt:lpstr>
      <vt:lpstr>Targett</vt:lpstr>
      <vt:lpstr>Emerson</vt:lpstr>
      <vt:lpstr>McKinney SH I</vt:lpstr>
      <vt:lpstr>Tupps Brewery</vt:lpstr>
      <vt:lpstr>N. TX Family Found.</vt:lpstr>
      <vt:lpstr>KDP</vt:lpstr>
      <vt:lpstr>McKinney HUB 121</vt:lpstr>
      <vt:lpstr>Simpson</vt:lpstr>
      <vt:lpstr>Raytheon</vt:lpstr>
      <vt:lpstr>TPUSA</vt:lpstr>
      <vt:lpstr>TUPPS 2022</vt:lpstr>
      <vt:lpstr>Ch.380 Agreements</vt:lpstr>
      <vt:lpstr>Tax Abatements</vt:lpstr>
      <vt:lpstr>Performance Agreements</vt:lpstr>
      <vt:lpstr>BBV- Tax Reimb.</vt:lpstr>
      <vt:lpstr>Unused 4</vt:lpstr>
      <vt:lpstr>Unused-Hisun</vt:lpstr>
      <vt:lpstr>Unused-On Point</vt:lpstr>
      <vt:lpstr>Unused-Raytheon</vt:lpstr>
      <vt:lpstr>Unusued-Statlab</vt:lpstr>
      <vt:lpstr>Unusued-TPUSA</vt:lpstr>
      <vt:lpstr>Unused-UPS</vt:lpstr>
      <vt:lpstr>BBV</vt:lpstr>
      <vt:lpstr>Unused1</vt:lpstr>
      <vt:lpstr>Pulte Homes</vt:lpstr>
      <vt:lpstr>Landon Homes</vt:lpstr>
      <vt:lpstr>Simpson Strong-Tie</vt:lpstr>
      <vt:lpstr>'Unused-Costco'!_DV_M106</vt:lpstr>
      <vt:lpstr>'Landon Homes'!_DV_M121</vt:lpstr>
      <vt:lpstr>'Pulte Homes'!_DV_M121</vt:lpstr>
      <vt:lpstr>'Simpson Strong-Tie'!_DV_M121</vt:lpstr>
      <vt:lpstr>Unused!_DV_M121</vt:lpstr>
      <vt:lpstr>'Unused 4'!_DV_M121</vt:lpstr>
      <vt:lpstr>Unused1!_DV_M121</vt:lpstr>
      <vt:lpstr>'Unused-Hisun'!_DV_M121</vt:lpstr>
      <vt:lpstr>'Unused-On Point'!_DV_M121</vt:lpstr>
      <vt:lpstr>'Unused-Raytheon'!_DV_M121</vt:lpstr>
      <vt:lpstr>'Unused-UPS'!_DV_M121</vt:lpstr>
      <vt:lpstr>'Unusued-Statlab'!_DV_M121</vt:lpstr>
      <vt:lpstr>Winco!_DV_M121</vt:lpstr>
      <vt:lpstr>Ambridge!Print_Area</vt:lpstr>
      <vt:lpstr>Emerson!Print_Area</vt:lpstr>
      <vt:lpstr>'Encore Wire'!Print_Area</vt:lpstr>
      <vt:lpstr>Hisun!Print_Area</vt:lpstr>
      <vt:lpstr>'On Point'!Print_Area</vt:lpstr>
      <vt:lpstr>Raytheon!Print_Area</vt:lpstr>
      <vt:lpstr>'Seven Stacy'!Print_Area</vt:lpstr>
      <vt:lpstr>Tourchmark!Print_Area</vt:lpstr>
      <vt:lpstr>'Unused 3'!Print_Area</vt:lpstr>
      <vt:lpstr>UPS!Print_Area</vt:lpstr>
      <vt:lpstr>'Ch.380 Agreements'!Print_Titles</vt:lpstr>
      <vt:lpstr>'Performance Agreements'!Print_Titles</vt:lpstr>
      <vt:lpstr>'Tax Abatements'!Print_Titles</vt:lpstr>
      <vt:lpstr>'Unused 3'!Print_Titles</vt:lpstr>
    </vt:vector>
  </TitlesOfParts>
  <Company>City of McKinney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Rodney Rhoades</dc:creator>
  <cp:lastModifiedBy>LISA HAINES</cp:lastModifiedBy>
  <cp:lastPrinted>2024-03-06T20:26:16Z</cp:lastPrinted>
  <dcterms:created xsi:type="dcterms:W3CDTF">2014-12-30T21:37:59Z</dcterms:created>
  <dcterms:modified xsi:type="dcterms:W3CDTF">2026-02-27T12:49:37Z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